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eafile\Счетоводни\ОТЧЕТИ-----\"/>
    </mc:Choice>
  </mc:AlternateContent>
  <xr:revisionPtr revIDLastSave="0" documentId="13_ncr:1_{B83E8D10-D131-4155-9B75-212741FD5E07}" xr6:coauthVersionLast="45" xr6:coauthVersionMax="45" xr10:uidLastSave="{00000000-0000-0000-0000-000000000000}"/>
  <bookViews>
    <workbookView xWindow="-110" yWindow="-110" windowWidth="17020" windowHeight="10120" activeTab="2" xr2:uid="{00000000-000D-0000-FFFF-FFFF00000000}"/>
  </bookViews>
  <sheets>
    <sheet name="Cash-Flow-DATA" sheetId="15" r:id="rId1"/>
    <sheet name="OTCHET-agregirani pokazateli" sheetId="14" r:id="rId2"/>
    <sheet name="OTCHET" sheetId="3" r:id="rId3"/>
    <sheet name="list" sheetId="10" state="hidden" r:id="rId4"/>
    <sheet name="INF" sheetId="11" state="hidden" r:id="rId5"/>
  </sheets>
  <definedNames>
    <definedName name="_xlnm._FilterDatabase" localSheetId="2" hidden="1">OTCHET!$M$1:$M$1328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OTCHET!$A$1:$L$1024</definedName>
    <definedName name="_xlnm.Print_Area" localSheetId="1">'OTCHET-agregirani pokazateli'!$A$1:$I$114</definedName>
  </definedNames>
  <calcPr calcId="191029"/>
  <customWorkbookViews>
    <customWorkbookView name="PPanchev - Personal View" guid="{D568CAA1-2ECB-11D7-B07A-00010309AF38}" mergeInterval="0" personalView="1" maximized="1" windowWidth="1018" windowHeight="6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96" i="3" l="1"/>
  <c r="M1295" i="3"/>
  <c r="D1292" i="3"/>
  <c r="M1291" i="3"/>
  <c r="M1290" i="3"/>
  <c r="M1289" i="3"/>
  <c r="L1288" i="3"/>
  <c r="E1288" i="3"/>
  <c r="M1287" i="3"/>
  <c r="L1286" i="3"/>
  <c r="E1286" i="3"/>
  <c r="L1285" i="3"/>
  <c r="E1285" i="3"/>
  <c r="L1284" i="3"/>
  <c r="E1284" i="3"/>
  <c r="L1282" i="3"/>
  <c r="E1282" i="3"/>
  <c r="L1281" i="3"/>
  <c r="E1281" i="3"/>
  <c r="L1280" i="3"/>
  <c r="E1280" i="3"/>
  <c r="L1279" i="3"/>
  <c r="E1279" i="3"/>
  <c r="K1278" i="3"/>
  <c r="J1278" i="3"/>
  <c r="I1278" i="3"/>
  <c r="H1278" i="3"/>
  <c r="G1278" i="3"/>
  <c r="F1278" i="3"/>
  <c r="L1277" i="3"/>
  <c r="E1277" i="3"/>
  <c r="L1276" i="3"/>
  <c r="E1276" i="3"/>
  <c r="L1275" i="3"/>
  <c r="E1275" i="3"/>
  <c r="K1274" i="3"/>
  <c r="J1274" i="3"/>
  <c r="I1274" i="3"/>
  <c r="H1274" i="3"/>
  <c r="G1274" i="3"/>
  <c r="F1274" i="3"/>
  <c r="L1273" i="3"/>
  <c r="E1273" i="3"/>
  <c r="L1272" i="3"/>
  <c r="E1272" i="3"/>
  <c r="L1271" i="3"/>
  <c r="E1271" i="3"/>
  <c r="L1270" i="3"/>
  <c r="E1270" i="3"/>
  <c r="L1269" i="3"/>
  <c r="E1269" i="3"/>
  <c r="L1268" i="3"/>
  <c r="E1268" i="3"/>
  <c r="L1267" i="3"/>
  <c r="E1267" i="3"/>
  <c r="K1266" i="3"/>
  <c r="J1266" i="3"/>
  <c r="I1266" i="3"/>
  <c r="H1266" i="3"/>
  <c r="G1266" i="3"/>
  <c r="F1266" i="3"/>
  <c r="L1265" i="3"/>
  <c r="E1265" i="3"/>
  <c r="L1264" i="3"/>
  <c r="E1264" i="3"/>
  <c r="L1263" i="3"/>
  <c r="E1263" i="3"/>
  <c r="K1262" i="3"/>
  <c r="J1262" i="3"/>
  <c r="I1262" i="3"/>
  <c r="H1262" i="3"/>
  <c r="G1262" i="3"/>
  <c r="F1262" i="3"/>
  <c r="L1261" i="3"/>
  <c r="E1261" i="3"/>
  <c r="L1260" i="3"/>
  <c r="E1260" i="3"/>
  <c r="L1259" i="3"/>
  <c r="E1259" i="3"/>
  <c r="L1258" i="3"/>
  <c r="E1258" i="3"/>
  <c r="L1257" i="3"/>
  <c r="E1257" i="3"/>
  <c r="L1256" i="3"/>
  <c r="E1256" i="3"/>
  <c r="K1255" i="3"/>
  <c r="J1255" i="3"/>
  <c r="I1255" i="3"/>
  <c r="H1255" i="3"/>
  <c r="G1255" i="3"/>
  <c r="F1255" i="3"/>
  <c r="L1254" i="3"/>
  <c r="E1254" i="3"/>
  <c r="L1253" i="3"/>
  <c r="E1253" i="3"/>
  <c r="L1252" i="3"/>
  <c r="E1252" i="3"/>
  <c r="L1251" i="3"/>
  <c r="E1251" i="3"/>
  <c r="L1250" i="3"/>
  <c r="E1250" i="3"/>
  <c r="L1249" i="3"/>
  <c r="E1249" i="3"/>
  <c r="K1248" i="3"/>
  <c r="J1248" i="3"/>
  <c r="I1248" i="3"/>
  <c r="H1248" i="3"/>
  <c r="G1248" i="3"/>
  <c r="F1248" i="3"/>
  <c r="L1247" i="3"/>
  <c r="E1247" i="3"/>
  <c r="L1246" i="3"/>
  <c r="E1246" i="3"/>
  <c r="L1245" i="3"/>
  <c r="E1245" i="3"/>
  <c r="L1244" i="3"/>
  <c r="E1244" i="3"/>
  <c r="L1243" i="3"/>
  <c r="E1243" i="3"/>
  <c r="L1242" i="3"/>
  <c r="E1242" i="3"/>
  <c r="L1241" i="3"/>
  <c r="E1241" i="3"/>
  <c r="L1240" i="3"/>
  <c r="E1240" i="3"/>
  <c r="K1239" i="3"/>
  <c r="J1239" i="3"/>
  <c r="I1239" i="3"/>
  <c r="H1239" i="3"/>
  <c r="G1239" i="3"/>
  <c r="F1239" i="3"/>
  <c r="L1238" i="3"/>
  <c r="E1238" i="3"/>
  <c r="L1237" i="3"/>
  <c r="E1237" i="3"/>
  <c r="L1236" i="3"/>
  <c r="E1236" i="3"/>
  <c r="L1235" i="3"/>
  <c r="E1235" i="3"/>
  <c r="L1234" i="3"/>
  <c r="E1234" i="3"/>
  <c r="L1233" i="3"/>
  <c r="E1233" i="3"/>
  <c r="L1232" i="3"/>
  <c r="E1232" i="3"/>
  <c r="L1231" i="3"/>
  <c r="E1231" i="3"/>
  <c r="K1230" i="3"/>
  <c r="J1230" i="3"/>
  <c r="I1230" i="3"/>
  <c r="H1230" i="3"/>
  <c r="G1230" i="3"/>
  <c r="F1230" i="3"/>
  <c r="L1229" i="3"/>
  <c r="E1229" i="3"/>
  <c r="L1228" i="3"/>
  <c r="E1228" i="3"/>
  <c r="L1227" i="3"/>
  <c r="E1227" i="3"/>
  <c r="L1226" i="3"/>
  <c r="E1226" i="3"/>
  <c r="L1225" i="3"/>
  <c r="E1225" i="3"/>
  <c r="L1224" i="3"/>
  <c r="E1224" i="3"/>
  <c r="K1223" i="3"/>
  <c r="J1223" i="3"/>
  <c r="I1223" i="3"/>
  <c r="H1223" i="3"/>
  <c r="G1223" i="3"/>
  <c r="F1223" i="3"/>
  <c r="L1222" i="3"/>
  <c r="E1222" i="3"/>
  <c r="L1221" i="3"/>
  <c r="E1221" i="3"/>
  <c r="L1220" i="3"/>
  <c r="E1220" i="3"/>
  <c r="L1219" i="3"/>
  <c r="E1219" i="3"/>
  <c r="L1218" i="3"/>
  <c r="E1218" i="3"/>
  <c r="K1217" i="3"/>
  <c r="J1217" i="3"/>
  <c r="I1217" i="3"/>
  <c r="H1217" i="3"/>
  <c r="G1217" i="3"/>
  <c r="F1217" i="3"/>
  <c r="L1216" i="3"/>
  <c r="E1216" i="3"/>
  <c r="L1215" i="3"/>
  <c r="E1215" i="3"/>
  <c r="L1214" i="3"/>
  <c r="E1214" i="3"/>
  <c r="K1213" i="3"/>
  <c r="J1213" i="3"/>
  <c r="I1213" i="3"/>
  <c r="H1213" i="3"/>
  <c r="G1213" i="3"/>
  <c r="F1213" i="3"/>
  <c r="L1212" i="3"/>
  <c r="E1212" i="3"/>
  <c r="L1211" i="3"/>
  <c r="E1211" i="3"/>
  <c r="L1210" i="3"/>
  <c r="E1210" i="3"/>
  <c r="L1209" i="3"/>
  <c r="E1209" i="3"/>
  <c r="L1208" i="3"/>
  <c r="E1208" i="3"/>
  <c r="L1207" i="3"/>
  <c r="E1207" i="3"/>
  <c r="L1206" i="3"/>
  <c r="E1206" i="3"/>
  <c r="L1205" i="3"/>
  <c r="E1205" i="3"/>
  <c r="L1204" i="3"/>
  <c r="E1204" i="3"/>
  <c r="L1203" i="3"/>
  <c r="E1203" i="3"/>
  <c r="L1202" i="3"/>
  <c r="E1202" i="3"/>
  <c r="L1201" i="3"/>
  <c r="E1201" i="3"/>
  <c r="L1200" i="3"/>
  <c r="E1200" i="3"/>
  <c r="L1199" i="3"/>
  <c r="E1199" i="3"/>
  <c r="L1198" i="3"/>
  <c r="E1198" i="3"/>
  <c r="L1197" i="3"/>
  <c r="E1197" i="3"/>
  <c r="L1196" i="3"/>
  <c r="E1196" i="3"/>
  <c r="K1195" i="3"/>
  <c r="J1195" i="3"/>
  <c r="I1195" i="3"/>
  <c r="H1195" i="3"/>
  <c r="G1195" i="3"/>
  <c r="F1195" i="3"/>
  <c r="L1194" i="3"/>
  <c r="E1194" i="3"/>
  <c r="L1193" i="3"/>
  <c r="E1193" i="3"/>
  <c r="L1192" i="3"/>
  <c r="E1192" i="3"/>
  <c r="L1191" i="3"/>
  <c r="E1191" i="3"/>
  <c r="L1190" i="3"/>
  <c r="E1190" i="3"/>
  <c r="L1189" i="3"/>
  <c r="E1189" i="3"/>
  <c r="L1188" i="3"/>
  <c r="E1188" i="3"/>
  <c r="L1187" i="3"/>
  <c r="E1187" i="3"/>
  <c r="K1186" i="3"/>
  <c r="J1186" i="3"/>
  <c r="I1186" i="3"/>
  <c r="H1186" i="3"/>
  <c r="G1186" i="3"/>
  <c r="F1186" i="3"/>
  <c r="L1185" i="3"/>
  <c r="E1185" i="3"/>
  <c r="L1184" i="3"/>
  <c r="E1184" i="3"/>
  <c r="L1183" i="3"/>
  <c r="E1183" i="3"/>
  <c r="L1182" i="3"/>
  <c r="E1182" i="3"/>
  <c r="L1181" i="3"/>
  <c r="E1181" i="3"/>
  <c r="K1180" i="3"/>
  <c r="J1180" i="3"/>
  <c r="I1180" i="3"/>
  <c r="H1180" i="3"/>
  <c r="G1180" i="3"/>
  <c r="F1180" i="3"/>
  <c r="L1179" i="3"/>
  <c r="E1179" i="3"/>
  <c r="L1178" i="3"/>
  <c r="E1178" i="3"/>
  <c r="K1177" i="3"/>
  <c r="J1177" i="3"/>
  <c r="I1177" i="3"/>
  <c r="H1177" i="3"/>
  <c r="G1177" i="3"/>
  <c r="F1177" i="3"/>
  <c r="C1174" i="3"/>
  <c r="N1292" i="3" s="1"/>
  <c r="C1173" i="3"/>
  <c r="L1172" i="3"/>
  <c r="K1172" i="3"/>
  <c r="J1172" i="3"/>
  <c r="I1172" i="3"/>
  <c r="H1172" i="3"/>
  <c r="G1172" i="3"/>
  <c r="F1172" i="3"/>
  <c r="E1172" i="3"/>
  <c r="L1171" i="3"/>
  <c r="K1171" i="3"/>
  <c r="J1171" i="3"/>
  <c r="I1171" i="3"/>
  <c r="H1171" i="3"/>
  <c r="G1171" i="3"/>
  <c r="F1171" i="3"/>
  <c r="E1171" i="3"/>
  <c r="E1168" i="3"/>
  <c r="B1167" i="3"/>
  <c r="F1166" i="3"/>
  <c r="B1164" i="3"/>
  <c r="F1163" i="3"/>
  <c r="E1163" i="3"/>
  <c r="B1163" i="3"/>
  <c r="M1158" i="3"/>
  <c r="D1155" i="3"/>
  <c r="M1154" i="3"/>
  <c r="M1153" i="3"/>
  <c r="M1152" i="3"/>
  <c r="L1151" i="3"/>
  <c r="E1151" i="3"/>
  <c r="M1150" i="3"/>
  <c r="L1149" i="3"/>
  <c r="E1149" i="3"/>
  <c r="L1148" i="3"/>
  <c r="E1148" i="3"/>
  <c r="L1147" i="3"/>
  <c r="E1147" i="3"/>
  <c r="L1145" i="3"/>
  <c r="E1145" i="3"/>
  <c r="L1144" i="3"/>
  <c r="E1144" i="3"/>
  <c r="L1143" i="3"/>
  <c r="E1143" i="3"/>
  <c r="L1142" i="3"/>
  <c r="E1142" i="3"/>
  <c r="K1141" i="3"/>
  <c r="J1141" i="3"/>
  <c r="I1141" i="3"/>
  <c r="H1141" i="3"/>
  <c r="G1141" i="3"/>
  <c r="F1141" i="3"/>
  <c r="L1140" i="3"/>
  <c r="E1140" i="3"/>
  <c r="L1139" i="3"/>
  <c r="E1139" i="3"/>
  <c r="L1138" i="3"/>
  <c r="E1138" i="3"/>
  <c r="K1137" i="3"/>
  <c r="J1137" i="3"/>
  <c r="I1137" i="3"/>
  <c r="H1137" i="3"/>
  <c r="G1137" i="3"/>
  <c r="F1137" i="3"/>
  <c r="L1136" i="3"/>
  <c r="E1136" i="3"/>
  <c r="L1135" i="3"/>
  <c r="E1135" i="3"/>
  <c r="L1134" i="3"/>
  <c r="E1134" i="3"/>
  <c r="L1133" i="3"/>
  <c r="E1133" i="3"/>
  <c r="M1133" i="3" s="1"/>
  <c r="L1132" i="3"/>
  <c r="E1132" i="3"/>
  <c r="L1131" i="3"/>
  <c r="E1131" i="3"/>
  <c r="L1130" i="3"/>
  <c r="E1130" i="3"/>
  <c r="K1129" i="3"/>
  <c r="J1129" i="3"/>
  <c r="I1129" i="3"/>
  <c r="H1129" i="3"/>
  <c r="G1129" i="3"/>
  <c r="F1129" i="3"/>
  <c r="L1128" i="3"/>
  <c r="E1128" i="3"/>
  <c r="L1127" i="3"/>
  <c r="E1127" i="3"/>
  <c r="L1126" i="3"/>
  <c r="E1126" i="3"/>
  <c r="K1125" i="3"/>
  <c r="J1125" i="3"/>
  <c r="I1125" i="3"/>
  <c r="H1125" i="3"/>
  <c r="G1125" i="3"/>
  <c r="F1125" i="3"/>
  <c r="L1124" i="3"/>
  <c r="E1124" i="3"/>
  <c r="L1123" i="3"/>
  <c r="E1123" i="3"/>
  <c r="L1122" i="3"/>
  <c r="E1122" i="3"/>
  <c r="L1121" i="3"/>
  <c r="E1121" i="3"/>
  <c r="L1120" i="3"/>
  <c r="E1120" i="3"/>
  <c r="L1119" i="3"/>
  <c r="E1119" i="3"/>
  <c r="K1118" i="3"/>
  <c r="J1118" i="3"/>
  <c r="I1118" i="3"/>
  <c r="H1118" i="3"/>
  <c r="G1118" i="3"/>
  <c r="F1118" i="3"/>
  <c r="L1117" i="3"/>
  <c r="E1117" i="3"/>
  <c r="L1116" i="3"/>
  <c r="E1116" i="3"/>
  <c r="L1115" i="3"/>
  <c r="E1115" i="3"/>
  <c r="L1114" i="3"/>
  <c r="E1114" i="3"/>
  <c r="L1113" i="3"/>
  <c r="E1113" i="3"/>
  <c r="L1112" i="3"/>
  <c r="E1112" i="3"/>
  <c r="K1111" i="3"/>
  <c r="J1111" i="3"/>
  <c r="I1111" i="3"/>
  <c r="H1111" i="3"/>
  <c r="G1111" i="3"/>
  <c r="F1111" i="3"/>
  <c r="L1110" i="3"/>
  <c r="E1110" i="3"/>
  <c r="L1109" i="3"/>
  <c r="E1109" i="3"/>
  <c r="L1108" i="3"/>
  <c r="E1108" i="3"/>
  <c r="L1107" i="3"/>
  <c r="E1107" i="3"/>
  <c r="L1106" i="3"/>
  <c r="E1106" i="3"/>
  <c r="L1105" i="3"/>
  <c r="E1105" i="3"/>
  <c r="L1104" i="3"/>
  <c r="E1104" i="3"/>
  <c r="L1103" i="3"/>
  <c r="E1103" i="3"/>
  <c r="K1102" i="3"/>
  <c r="J1102" i="3"/>
  <c r="I1102" i="3"/>
  <c r="H1102" i="3"/>
  <c r="G1102" i="3"/>
  <c r="F1102" i="3"/>
  <c r="L1101" i="3"/>
  <c r="E1101" i="3"/>
  <c r="L1100" i="3"/>
  <c r="E1100" i="3"/>
  <c r="L1099" i="3"/>
  <c r="E1099" i="3"/>
  <c r="M1099" i="3" s="1"/>
  <c r="L1098" i="3"/>
  <c r="E1098" i="3"/>
  <c r="L1097" i="3"/>
  <c r="E1097" i="3"/>
  <c r="L1096" i="3"/>
  <c r="E1096" i="3"/>
  <c r="L1095" i="3"/>
  <c r="E1095" i="3"/>
  <c r="L1094" i="3"/>
  <c r="E1094" i="3"/>
  <c r="K1093" i="3"/>
  <c r="J1093" i="3"/>
  <c r="I1093" i="3"/>
  <c r="H1093" i="3"/>
  <c r="G1093" i="3"/>
  <c r="F1093" i="3"/>
  <c r="L1092" i="3"/>
  <c r="E1092" i="3"/>
  <c r="L1091" i="3"/>
  <c r="E1091" i="3"/>
  <c r="L1090" i="3"/>
  <c r="E1090" i="3"/>
  <c r="L1089" i="3"/>
  <c r="E1089" i="3"/>
  <c r="M1089" i="3" s="1"/>
  <c r="L1088" i="3"/>
  <c r="E1088" i="3"/>
  <c r="L1087" i="3"/>
  <c r="E1087" i="3"/>
  <c r="K1086" i="3"/>
  <c r="J1086" i="3"/>
  <c r="I1086" i="3"/>
  <c r="H1086" i="3"/>
  <c r="G1086" i="3"/>
  <c r="F1086" i="3"/>
  <c r="L1085" i="3"/>
  <c r="E1085" i="3"/>
  <c r="L1084" i="3"/>
  <c r="E1084" i="3"/>
  <c r="L1083" i="3"/>
  <c r="E1083" i="3"/>
  <c r="M1083" i="3" s="1"/>
  <c r="L1082" i="3"/>
  <c r="E1082" i="3"/>
  <c r="L1081" i="3"/>
  <c r="E1081" i="3"/>
  <c r="K1080" i="3"/>
  <c r="J1080" i="3"/>
  <c r="I1080" i="3"/>
  <c r="H1080" i="3"/>
  <c r="G1080" i="3"/>
  <c r="F1080" i="3"/>
  <c r="L1079" i="3"/>
  <c r="E1079" i="3"/>
  <c r="L1078" i="3"/>
  <c r="E1078" i="3"/>
  <c r="L1077" i="3"/>
  <c r="E1077" i="3"/>
  <c r="M1077" i="3" s="1"/>
  <c r="K1076" i="3"/>
  <c r="J1076" i="3"/>
  <c r="I1076" i="3"/>
  <c r="H1076" i="3"/>
  <c r="G1076" i="3"/>
  <c r="F1076" i="3"/>
  <c r="L1075" i="3"/>
  <c r="E1075" i="3"/>
  <c r="L1074" i="3"/>
  <c r="E1074" i="3"/>
  <c r="L1073" i="3"/>
  <c r="E1073" i="3"/>
  <c r="L1072" i="3"/>
  <c r="M1072" i="3" s="1"/>
  <c r="E1072" i="3"/>
  <c r="L1071" i="3"/>
  <c r="E1071" i="3"/>
  <c r="L1070" i="3"/>
  <c r="E1070" i="3"/>
  <c r="L1069" i="3"/>
  <c r="E1069" i="3"/>
  <c r="L1068" i="3"/>
  <c r="E1068" i="3"/>
  <c r="L1067" i="3"/>
  <c r="E1067" i="3"/>
  <c r="L1066" i="3"/>
  <c r="E1066" i="3"/>
  <c r="L1065" i="3"/>
  <c r="E1065" i="3"/>
  <c r="L1064" i="3"/>
  <c r="E1064" i="3"/>
  <c r="L1063" i="3"/>
  <c r="E1063" i="3"/>
  <c r="L1062" i="3"/>
  <c r="E1062" i="3"/>
  <c r="L1061" i="3"/>
  <c r="E1061" i="3"/>
  <c r="L1060" i="3"/>
  <c r="E1060" i="3"/>
  <c r="L1059" i="3"/>
  <c r="E1059" i="3"/>
  <c r="K1058" i="3"/>
  <c r="J1058" i="3"/>
  <c r="I1058" i="3"/>
  <c r="H1058" i="3"/>
  <c r="G1058" i="3"/>
  <c r="F1058" i="3"/>
  <c r="L1057" i="3"/>
  <c r="E1057" i="3"/>
  <c r="L1056" i="3"/>
  <c r="E1056" i="3"/>
  <c r="L1055" i="3"/>
  <c r="E1055" i="3"/>
  <c r="L1054" i="3"/>
  <c r="E1054" i="3"/>
  <c r="L1053" i="3"/>
  <c r="E1053" i="3"/>
  <c r="L1052" i="3"/>
  <c r="E1052" i="3"/>
  <c r="L1051" i="3"/>
  <c r="E1051" i="3"/>
  <c r="L1050" i="3"/>
  <c r="E1050" i="3"/>
  <c r="K1049" i="3"/>
  <c r="J1049" i="3"/>
  <c r="I1049" i="3"/>
  <c r="H1049" i="3"/>
  <c r="G1049" i="3"/>
  <c r="F1049" i="3"/>
  <c r="L1048" i="3"/>
  <c r="E1048" i="3"/>
  <c r="L1047" i="3"/>
  <c r="E1047" i="3"/>
  <c r="L1046" i="3"/>
  <c r="E1046" i="3"/>
  <c r="L1045" i="3"/>
  <c r="E1045" i="3"/>
  <c r="L1044" i="3"/>
  <c r="E1044" i="3"/>
  <c r="K1043" i="3"/>
  <c r="J1043" i="3"/>
  <c r="I1043" i="3"/>
  <c r="H1043" i="3"/>
  <c r="G1043" i="3"/>
  <c r="F1043" i="3"/>
  <c r="L1042" i="3"/>
  <c r="E1042" i="3"/>
  <c r="L1041" i="3"/>
  <c r="E1041" i="3"/>
  <c r="K1040" i="3"/>
  <c r="J1040" i="3"/>
  <c r="I1040" i="3"/>
  <c r="H1040" i="3"/>
  <c r="G1040" i="3"/>
  <c r="F1040" i="3"/>
  <c r="C1037" i="3"/>
  <c r="N1155" i="3" s="1"/>
  <c r="C1036" i="3"/>
  <c r="L1035" i="3"/>
  <c r="K1035" i="3"/>
  <c r="J1035" i="3"/>
  <c r="I1035" i="3"/>
  <c r="H1035" i="3"/>
  <c r="G1035" i="3"/>
  <c r="F1035" i="3"/>
  <c r="E1035" i="3"/>
  <c r="L1034" i="3"/>
  <c r="K1034" i="3"/>
  <c r="J1034" i="3"/>
  <c r="I1034" i="3"/>
  <c r="H1034" i="3"/>
  <c r="G1034" i="3"/>
  <c r="F1034" i="3"/>
  <c r="E1034" i="3"/>
  <c r="E1031" i="3"/>
  <c r="B1030" i="3"/>
  <c r="F1029" i="3"/>
  <c r="B1027" i="3"/>
  <c r="F1026" i="3"/>
  <c r="E1026" i="3"/>
  <c r="B1026" i="3"/>
  <c r="M1244" i="3" l="1"/>
  <c r="M1179" i="3"/>
  <c r="M1205" i="3"/>
  <c r="L1049" i="3"/>
  <c r="L1129" i="3"/>
  <c r="E1177" i="3"/>
  <c r="M1272" i="3"/>
  <c r="M1280" i="3"/>
  <c r="E1080" i="3"/>
  <c r="M1084" i="3"/>
  <c r="M1134" i="3"/>
  <c r="M1063" i="3"/>
  <c r="M1071" i="3"/>
  <c r="M1237" i="3"/>
  <c r="M1241" i="3"/>
  <c r="M1243" i="3"/>
  <c r="M1245" i="3"/>
  <c r="M1247" i="3"/>
  <c r="M1249" i="3"/>
  <c r="M1265" i="3"/>
  <c r="M1273" i="3"/>
  <c r="M1277" i="3"/>
  <c r="L1180" i="3"/>
  <c r="M1182" i="3"/>
  <c r="M1198" i="3"/>
  <c r="M1202" i="3"/>
  <c r="M1206" i="3"/>
  <c r="M1210" i="3"/>
  <c r="M1216" i="3"/>
  <c r="M1218" i="3"/>
  <c r="M1232" i="3"/>
  <c r="M1234" i="3"/>
  <c r="M1236" i="3"/>
  <c r="L1186" i="3"/>
  <c r="M1192" i="3"/>
  <c r="E1274" i="3"/>
  <c r="M1279" i="3"/>
  <c r="M1281" i="3"/>
  <c r="M1284" i="3"/>
  <c r="M1044" i="3"/>
  <c r="M1052" i="3"/>
  <c r="M1054" i="3"/>
  <c r="M1062" i="3"/>
  <c r="M1064" i="3"/>
  <c r="M1068" i="3"/>
  <c r="M1070" i="3"/>
  <c r="M1101" i="3"/>
  <c r="M1107" i="3"/>
  <c r="M1117" i="3"/>
  <c r="M1185" i="3"/>
  <c r="M1191" i="3"/>
  <c r="M1197" i="3"/>
  <c r="M1201" i="3"/>
  <c r="L1217" i="3"/>
  <c r="L1223" i="3"/>
  <c r="M1252" i="3"/>
  <c r="M1254" i="3"/>
  <c r="M1258" i="3"/>
  <c r="M1260" i="3"/>
  <c r="M1264" i="3"/>
  <c r="M1271" i="3"/>
  <c r="M1041" i="3"/>
  <c r="M1088" i="3"/>
  <c r="M1090" i="3"/>
  <c r="M1096" i="3"/>
  <c r="M1098" i="3"/>
  <c r="M1100" i="3"/>
  <c r="M1104" i="3"/>
  <c r="M1106" i="3"/>
  <c r="M1110" i="3"/>
  <c r="M1114" i="3"/>
  <c r="M1116" i="3"/>
  <c r="M1120" i="3"/>
  <c r="M1122" i="3"/>
  <c r="E1141" i="3"/>
  <c r="G1292" i="3"/>
  <c r="K1292" i="3"/>
  <c r="M1225" i="3"/>
  <c r="M1227" i="3"/>
  <c r="M1229" i="3"/>
  <c r="M1233" i="3"/>
  <c r="M1268" i="3"/>
  <c r="M1270" i="3"/>
  <c r="M1123" i="3"/>
  <c r="M1140" i="3"/>
  <c r="M1147" i="3"/>
  <c r="L1195" i="3"/>
  <c r="M1215" i="3"/>
  <c r="M1228" i="3"/>
  <c r="M1250" i="3"/>
  <c r="M1256" i="3"/>
  <c r="L1278" i="3"/>
  <c r="M1055" i="3"/>
  <c r="M1065" i="3"/>
  <c r="E1217" i="3"/>
  <c r="M1221" i="3"/>
  <c r="E1230" i="3"/>
  <c r="M1235" i="3"/>
  <c r="M1238" i="3"/>
  <c r="M1240" i="3"/>
  <c r="M1242" i="3"/>
  <c r="L1248" i="3"/>
  <c r="M1251" i="3"/>
  <c r="M1253" i="3"/>
  <c r="M1257" i="3"/>
  <c r="M1259" i="3"/>
  <c r="M1261" i="3"/>
  <c r="L1266" i="3"/>
  <c r="M1276" i="3"/>
  <c r="M1048" i="3"/>
  <c r="M1073" i="3"/>
  <c r="M1079" i="3"/>
  <c r="E1086" i="3"/>
  <c r="L1111" i="3"/>
  <c r="F1155" i="3"/>
  <c r="J1155" i="3"/>
  <c r="M1042" i="3"/>
  <c r="E1043" i="3"/>
  <c r="M1045" i="3"/>
  <c r="M1053" i="3"/>
  <c r="M1060" i="3"/>
  <c r="M1078" i="3"/>
  <c r="M1082" i="3"/>
  <c r="M1085" i="3"/>
  <c r="M1091" i="3"/>
  <c r="L1093" i="3"/>
  <c r="E1102" i="3"/>
  <c r="M1105" i="3"/>
  <c r="M1115" i="3"/>
  <c r="E1118" i="3"/>
  <c r="M1121" i="3"/>
  <c r="M1128" i="3"/>
  <c r="M1132" i="3"/>
  <c r="M1135" i="3"/>
  <c r="M1143" i="3"/>
  <c r="M1151" i="3"/>
  <c r="M1188" i="3"/>
  <c r="M1209" i="3"/>
  <c r="L1213" i="3"/>
  <c r="M1222" i="3"/>
  <c r="M1224" i="3"/>
  <c r="M1226" i="3"/>
  <c r="E1239" i="3"/>
  <c r="M1246" i="3"/>
  <c r="E1266" i="3"/>
  <c r="M1269" i="3"/>
  <c r="L1274" i="3"/>
  <c r="M1282" i="3"/>
  <c r="G1155" i="3"/>
  <c r="K1155" i="3"/>
  <c r="L1043" i="3"/>
  <c r="M1047" i="3"/>
  <c r="E1049" i="3"/>
  <c r="M1051" i="3"/>
  <c r="M1057" i="3"/>
  <c r="M1059" i="3"/>
  <c r="M1066" i="3"/>
  <c r="M1069" i="3"/>
  <c r="M1075" i="3"/>
  <c r="M1081" i="3"/>
  <c r="M1092" i="3"/>
  <c r="E1093" i="3"/>
  <c r="M1097" i="3"/>
  <c r="M1108" i="3"/>
  <c r="M1112" i="3"/>
  <c r="M1119" i="3"/>
  <c r="M1127" i="3"/>
  <c r="E1129" i="3"/>
  <c r="M1131" i="3"/>
  <c r="M1139" i="3"/>
  <c r="M1144" i="3"/>
  <c r="M1149" i="3"/>
  <c r="H1292" i="3"/>
  <c r="E1180" i="3"/>
  <c r="M1184" i="3"/>
  <c r="E1186" i="3"/>
  <c r="M1190" i="3"/>
  <c r="M1193" i="3"/>
  <c r="M1200" i="3"/>
  <c r="M1203" i="3"/>
  <c r="M1208" i="3"/>
  <c r="M1211" i="3"/>
  <c r="M1219" i="3"/>
  <c r="L1239" i="3"/>
  <c r="L1262" i="3"/>
  <c r="M1286" i="3"/>
  <c r="L1058" i="3"/>
  <c r="L1125" i="3"/>
  <c r="L1137" i="3"/>
  <c r="M1142" i="3"/>
  <c r="I1292" i="3"/>
  <c r="L1177" i="3"/>
  <c r="M1177" i="3" s="1"/>
  <c r="E1248" i="3"/>
  <c r="E1255" i="3"/>
  <c r="E1262" i="3"/>
  <c r="M1267" i="3"/>
  <c r="E1278" i="3"/>
  <c r="L1283" i="3"/>
  <c r="L1141" i="3"/>
  <c r="M1141" i="3" s="1"/>
  <c r="H1155" i="3"/>
  <c r="E1040" i="3"/>
  <c r="I1155" i="3"/>
  <c r="L1040" i="3"/>
  <c r="M1046" i="3"/>
  <c r="M1050" i="3"/>
  <c r="M1056" i="3"/>
  <c r="M1061" i="3"/>
  <c r="M1067" i="3"/>
  <c r="M1074" i="3"/>
  <c r="E1076" i="3"/>
  <c r="L1076" i="3"/>
  <c r="M1087" i="3"/>
  <c r="M1095" i="3"/>
  <c r="M1103" i="3"/>
  <c r="M1109" i="3"/>
  <c r="E1111" i="3"/>
  <c r="M1113" i="3"/>
  <c r="M1124" i="3"/>
  <c r="E1125" i="3"/>
  <c r="M1130" i="3"/>
  <c r="M1136" i="3"/>
  <c r="E1137" i="3"/>
  <c r="M1145" i="3"/>
  <c r="M1148" i="3"/>
  <c r="F1292" i="3"/>
  <c r="J1292" i="3"/>
  <c r="M1181" i="3"/>
  <c r="M1183" i="3"/>
  <c r="M1187" i="3"/>
  <c r="M1189" i="3"/>
  <c r="M1194" i="3"/>
  <c r="E1195" i="3"/>
  <c r="M1199" i="3"/>
  <c r="M1204" i="3"/>
  <c r="M1207" i="3"/>
  <c r="M1212" i="3"/>
  <c r="E1213" i="3"/>
  <c r="M1220" i="3"/>
  <c r="E1223" i="3"/>
  <c r="M1223" i="3" s="1"/>
  <c r="L1230" i="3"/>
  <c r="L1255" i="3"/>
  <c r="M1285" i="3"/>
  <c r="C1175" i="3"/>
  <c r="M1178" i="3"/>
  <c r="M1196" i="3"/>
  <c r="M1214" i="3"/>
  <c r="M1288" i="3"/>
  <c r="M1231" i="3"/>
  <c r="M1263" i="3"/>
  <c r="M1275" i="3"/>
  <c r="E1283" i="3"/>
  <c r="E1058" i="3"/>
  <c r="M1058" i="3" s="1"/>
  <c r="M1094" i="3"/>
  <c r="M1126" i="3"/>
  <c r="M1138" i="3"/>
  <c r="E1146" i="3"/>
  <c r="C1038" i="3"/>
  <c r="L1080" i="3"/>
  <c r="M1080" i="3" s="1"/>
  <c r="L1086" i="3"/>
  <c r="L1102" i="3"/>
  <c r="M1102" i="3" s="1"/>
  <c r="L1118" i="3"/>
  <c r="L1146" i="3"/>
  <c r="M1217" i="3" l="1"/>
  <c r="M1274" i="3"/>
  <c r="M1213" i="3"/>
  <c r="M1278" i="3"/>
  <c r="M1049" i="3"/>
  <c r="M1129" i="3"/>
  <c r="M1248" i="3"/>
  <c r="M1266" i="3"/>
  <c r="M1186" i="3"/>
  <c r="M1180" i="3"/>
  <c r="M1040" i="3"/>
  <c r="M1125" i="3"/>
  <c r="M1239" i="3"/>
  <c r="M1086" i="3"/>
  <c r="M1283" i="3"/>
  <c r="M1043" i="3"/>
  <c r="M1255" i="3"/>
  <c r="M1118" i="3"/>
  <c r="L1292" i="3"/>
  <c r="M1195" i="3"/>
  <c r="M1111" i="3"/>
  <c r="M1093" i="3"/>
  <c r="M1137" i="3"/>
  <c r="M1076" i="3"/>
  <c r="M1230" i="3"/>
  <c r="M1262" i="3"/>
  <c r="E1292" i="3"/>
  <c r="L1155" i="3"/>
  <c r="M1146" i="3"/>
  <c r="E1155" i="3"/>
  <c r="M1169" i="3" l="1"/>
  <c r="M1167" i="3"/>
  <c r="M1163" i="3"/>
  <c r="M1162" i="3"/>
  <c r="M1159" i="3"/>
  <c r="M1292" i="3"/>
  <c r="M1174" i="3"/>
  <c r="M1172" i="3"/>
  <c r="M1168" i="3"/>
  <c r="M1165" i="3"/>
  <c r="M1161" i="3"/>
  <c r="M1293" i="3"/>
  <c r="M1173" i="3"/>
  <c r="M1160" i="3"/>
  <c r="M1294" i="3"/>
  <c r="M1176" i="3"/>
  <c r="M1171" i="3"/>
  <c r="M1166" i="3"/>
  <c r="M1164" i="3"/>
  <c r="M1175" i="3"/>
  <c r="M1170" i="3"/>
  <c r="M1032" i="3"/>
  <c r="M1030" i="3"/>
  <c r="M1026" i="3"/>
  <c r="M1025" i="3"/>
  <c r="M1022" i="3"/>
  <c r="M1155" i="3"/>
  <c r="M1037" i="3"/>
  <c r="M1035" i="3"/>
  <c r="M1031" i="3"/>
  <c r="M1028" i="3"/>
  <c r="M1024" i="3"/>
  <c r="M1034" i="3"/>
  <c r="M1029" i="3"/>
  <c r="M1027" i="3"/>
  <c r="M1156" i="3"/>
  <c r="M1038" i="3"/>
  <c r="M1033" i="3"/>
  <c r="M1157" i="3"/>
  <c r="M1039" i="3"/>
  <c r="M1036" i="3"/>
  <c r="M1023" i="3"/>
  <c r="M1021" i="3" l="1"/>
  <c r="D1018" i="3"/>
  <c r="M1017" i="3"/>
  <c r="M1016" i="3"/>
  <c r="M1015" i="3"/>
  <c r="L1014" i="3"/>
  <c r="E1014" i="3"/>
  <c r="M1013" i="3"/>
  <c r="L1012" i="3"/>
  <c r="E1012" i="3"/>
  <c r="L1011" i="3"/>
  <c r="E1011" i="3"/>
  <c r="L1010" i="3"/>
  <c r="E1010" i="3"/>
  <c r="L1008" i="3"/>
  <c r="E1008" i="3"/>
  <c r="L1007" i="3"/>
  <c r="E1007" i="3"/>
  <c r="L1006" i="3"/>
  <c r="E1006" i="3"/>
  <c r="M1006" i="3" s="1"/>
  <c r="L1005" i="3"/>
  <c r="E1005" i="3"/>
  <c r="K1004" i="3"/>
  <c r="J1004" i="3"/>
  <c r="I1004" i="3"/>
  <c r="H1004" i="3"/>
  <c r="G1004" i="3"/>
  <c r="F1004" i="3"/>
  <c r="L1003" i="3"/>
  <c r="E1003" i="3"/>
  <c r="L1002" i="3"/>
  <c r="E1002" i="3"/>
  <c r="L1001" i="3"/>
  <c r="E1001" i="3"/>
  <c r="K1000" i="3"/>
  <c r="J1000" i="3"/>
  <c r="I1000" i="3"/>
  <c r="H1000" i="3"/>
  <c r="G1000" i="3"/>
  <c r="F1000" i="3"/>
  <c r="L999" i="3"/>
  <c r="E999" i="3"/>
  <c r="L998" i="3"/>
  <c r="E998" i="3"/>
  <c r="L997" i="3"/>
  <c r="E997" i="3"/>
  <c r="L996" i="3"/>
  <c r="E996" i="3"/>
  <c r="L995" i="3"/>
  <c r="E995" i="3"/>
  <c r="L994" i="3"/>
  <c r="E994" i="3"/>
  <c r="L993" i="3"/>
  <c r="E993" i="3"/>
  <c r="K992" i="3"/>
  <c r="J992" i="3"/>
  <c r="I992" i="3"/>
  <c r="H992" i="3"/>
  <c r="G992" i="3"/>
  <c r="F992" i="3"/>
  <c r="L991" i="3"/>
  <c r="E991" i="3"/>
  <c r="L990" i="3"/>
  <c r="E990" i="3"/>
  <c r="L989" i="3"/>
  <c r="E989" i="3"/>
  <c r="K988" i="3"/>
  <c r="J988" i="3"/>
  <c r="I988" i="3"/>
  <c r="H988" i="3"/>
  <c r="G988" i="3"/>
  <c r="F988" i="3"/>
  <c r="L987" i="3"/>
  <c r="E987" i="3"/>
  <c r="L986" i="3"/>
  <c r="E986" i="3"/>
  <c r="L985" i="3"/>
  <c r="E985" i="3"/>
  <c r="L984" i="3"/>
  <c r="E984" i="3"/>
  <c r="L983" i="3"/>
  <c r="E983" i="3"/>
  <c r="L982" i="3"/>
  <c r="E982" i="3"/>
  <c r="K981" i="3"/>
  <c r="J981" i="3"/>
  <c r="I981" i="3"/>
  <c r="H981" i="3"/>
  <c r="G981" i="3"/>
  <c r="F981" i="3"/>
  <c r="L980" i="3"/>
  <c r="E980" i="3"/>
  <c r="L979" i="3"/>
  <c r="E979" i="3"/>
  <c r="L978" i="3"/>
  <c r="E978" i="3"/>
  <c r="L977" i="3"/>
  <c r="E977" i="3"/>
  <c r="L976" i="3"/>
  <c r="E976" i="3"/>
  <c r="L975" i="3"/>
  <c r="E975" i="3"/>
  <c r="K974" i="3"/>
  <c r="J974" i="3"/>
  <c r="I974" i="3"/>
  <c r="H974" i="3"/>
  <c r="G974" i="3"/>
  <c r="F974" i="3"/>
  <c r="L973" i="3"/>
  <c r="E973" i="3"/>
  <c r="L972" i="3"/>
  <c r="E972" i="3"/>
  <c r="L971" i="3"/>
  <c r="E971" i="3"/>
  <c r="L970" i="3"/>
  <c r="E970" i="3"/>
  <c r="M970" i="3" s="1"/>
  <c r="L969" i="3"/>
  <c r="E969" i="3"/>
  <c r="L968" i="3"/>
  <c r="E968" i="3"/>
  <c r="L967" i="3"/>
  <c r="E967" i="3"/>
  <c r="L966" i="3"/>
  <c r="E966" i="3"/>
  <c r="K965" i="3"/>
  <c r="J965" i="3"/>
  <c r="I965" i="3"/>
  <c r="H965" i="3"/>
  <c r="G965" i="3"/>
  <c r="F965" i="3"/>
  <c r="L964" i="3"/>
  <c r="E964" i="3"/>
  <c r="L963" i="3"/>
  <c r="E963" i="3"/>
  <c r="L962" i="3"/>
  <c r="E962" i="3"/>
  <c r="L961" i="3"/>
  <c r="E961" i="3"/>
  <c r="L960" i="3"/>
  <c r="E960" i="3"/>
  <c r="L959" i="3"/>
  <c r="E959" i="3"/>
  <c r="L958" i="3"/>
  <c r="E958" i="3"/>
  <c r="L957" i="3"/>
  <c r="E957" i="3"/>
  <c r="K956" i="3"/>
  <c r="J956" i="3"/>
  <c r="I956" i="3"/>
  <c r="H956" i="3"/>
  <c r="G956" i="3"/>
  <c r="F956" i="3"/>
  <c r="L955" i="3"/>
  <c r="E955" i="3"/>
  <c r="L954" i="3"/>
  <c r="E954" i="3"/>
  <c r="L953" i="3"/>
  <c r="E953" i="3"/>
  <c r="L952" i="3"/>
  <c r="E952" i="3"/>
  <c r="L951" i="3"/>
  <c r="E951" i="3"/>
  <c r="L950" i="3"/>
  <c r="E950" i="3"/>
  <c r="K949" i="3"/>
  <c r="J949" i="3"/>
  <c r="I949" i="3"/>
  <c r="H949" i="3"/>
  <c r="G949" i="3"/>
  <c r="F949" i="3"/>
  <c r="L948" i="3"/>
  <c r="E948" i="3"/>
  <c r="L947" i="3"/>
  <c r="E947" i="3"/>
  <c r="L946" i="3"/>
  <c r="E946" i="3"/>
  <c r="L945" i="3"/>
  <c r="E945" i="3"/>
  <c r="L944" i="3"/>
  <c r="E944" i="3"/>
  <c r="K943" i="3"/>
  <c r="J943" i="3"/>
  <c r="I943" i="3"/>
  <c r="H943" i="3"/>
  <c r="G943" i="3"/>
  <c r="F943" i="3"/>
  <c r="L942" i="3"/>
  <c r="E942" i="3"/>
  <c r="L941" i="3"/>
  <c r="E941" i="3"/>
  <c r="L940" i="3"/>
  <c r="E940" i="3"/>
  <c r="K939" i="3"/>
  <c r="J939" i="3"/>
  <c r="I939" i="3"/>
  <c r="H939" i="3"/>
  <c r="G939" i="3"/>
  <c r="F939" i="3"/>
  <c r="L938" i="3"/>
  <c r="E938" i="3"/>
  <c r="L937" i="3"/>
  <c r="E937" i="3"/>
  <c r="L936" i="3"/>
  <c r="E936" i="3"/>
  <c r="L935" i="3"/>
  <c r="E935" i="3"/>
  <c r="L934" i="3"/>
  <c r="E934" i="3"/>
  <c r="L933" i="3"/>
  <c r="E933" i="3"/>
  <c r="L932" i="3"/>
  <c r="E932" i="3"/>
  <c r="L931" i="3"/>
  <c r="E931" i="3"/>
  <c r="L930" i="3"/>
  <c r="E930" i="3"/>
  <c r="L929" i="3"/>
  <c r="E929" i="3"/>
  <c r="L928" i="3"/>
  <c r="E928" i="3"/>
  <c r="L927" i="3"/>
  <c r="E927" i="3"/>
  <c r="L926" i="3"/>
  <c r="E926" i="3"/>
  <c r="L925" i="3"/>
  <c r="E925" i="3"/>
  <c r="L924" i="3"/>
  <c r="E924" i="3"/>
  <c r="L923" i="3"/>
  <c r="E923" i="3"/>
  <c r="L922" i="3"/>
  <c r="E922" i="3"/>
  <c r="K921" i="3"/>
  <c r="J921" i="3"/>
  <c r="I921" i="3"/>
  <c r="H921" i="3"/>
  <c r="G921" i="3"/>
  <c r="F921" i="3"/>
  <c r="L920" i="3"/>
  <c r="E920" i="3"/>
  <c r="L919" i="3"/>
  <c r="E919" i="3"/>
  <c r="L918" i="3"/>
  <c r="E918" i="3"/>
  <c r="L917" i="3"/>
  <c r="E917" i="3"/>
  <c r="L916" i="3"/>
  <c r="E916" i="3"/>
  <c r="L915" i="3"/>
  <c r="E915" i="3"/>
  <c r="L914" i="3"/>
  <c r="E914" i="3"/>
  <c r="L913" i="3"/>
  <c r="E913" i="3"/>
  <c r="K912" i="3"/>
  <c r="J912" i="3"/>
  <c r="I912" i="3"/>
  <c r="H912" i="3"/>
  <c r="G912" i="3"/>
  <c r="F912" i="3"/>
  <c r="L911" i="3"/>
  <c r="E911" i="3"/>
  <c r="L910" i="3"/>
  <c r="E910" i="3"/>
  <c r="L909" i="3"/>
  <c r="E909" i="3"/>
  <c r="L908" i="3"/>
  <c r="E908" i="3"/>
  <c r="L907" i="3"/>
  <c r="E907" i="3"/>
  <c r="K906" i="3"/>
  <c r="J906" i="3"/>
  <c r="I906" i="3"/>
  <c r="H906" i="3"/>
  <c r="G906" i="3"/>
  <c r="F906" i="3"/>
  <c r="L905" i="3"/>
  <c r="E905" i="3"/>
  <c r="L904" i="3"/>
  <c r="E904" i="3"/>
  <c r="K903" i="3"/>
  <c r="J903" i="3"/>
  <c r="I903" i="3"/>
  <c r="H903" i="3"/>
  <c r="G903" i="3"/>
  <c r="F903" i="3"/>
  <c r="C900" i="3"/>
  <c r="N1018" i="3" s="1"/>
  <c r="C899" i="3"/>
  <c r="L898" i="3"/>
  <c r="K898" i="3"/>
  <c r="J898" i="3"/>
  <c r="I898" i="3"/>
  <c r="H898" i="3"/>
  <c r="G898" i="3"/>
  <c r="F898" i="3"/>
  <c r="E898" i="3"/>
  <c r="L897" i="3"/>
  <c r="K897" i="3"/>
  <c r="J897" i="3"/>
  <c r="I897" i="3"/>
  <c r="H897" i="3"/>
  <c r="G897" i="3"/>
  <c r="F897" i="3"/>
  <c r="E897" i="3"/>
  <c r="E894" i="3"/>
  <c r="B893" i="3"/>
  <c r="F892" i="3"/>
  <c r="B890" i="3"/>
  <c r="F889" i="3"/>
  <c r="E889" i="3"/>
  <c r="B889" i="3"/>
  <c r="M1011" i="3" l="1"/>
  <c r="M941" i="3"/>
  <c r="M1010" i="3"/>
  <c r="M945" i="3"/>
  <c r="M947" i="3"/>
  <c r="M953" i="3"/>
  <c r="M969" i="3"/>
  <c r="M998" i="3"/>
  <c r="L949" i="3"/>
  <c r="M975" i="3"/>
  <c r="E988" i="3"/>
  <c r="M997" i="3"/>
  <c r="M908" i="3"/>
  <c r="M920" i="3"/>
  <c r="M932" i="3"/>
  <c r="M934" i="3"/>
  <c r="M936" i="3"/>
  <c r="M944" i="3"/>
  <c r="M938" i="3"/>
  <c r="E939" i="3"/>
  <c r="M959" i="3"/>
  <c r="L1000" i="3"/>
  <c r="M946" i="3"/>
  <c r="M950" i="3"/>
  <c r="M954" i="3"/>
  <c r="M964" i="3"/>
  <c r="M966" i="3"/>
  <c r="M985" i="3"/>
  <c r="M1005" i="3"/>
  <c r="M919" i="3"/>
  <c r="M923" i="3"/>
  <c r="M931" i="3"/>
  <c r="M933" i="3"/>
  <c r="M935" i="3"/>
  <c r="M937" i="3"/>
  <c r="M976" i="3"/>
  <c r="M980" i="3"/>
  <c r="E981" i="3"/>
  <c r="M986" i="3"/>
  <c r="M911" i="3"/>
  <c r="M925" i="3"/>
  <c r="M927" i="3"/>
  <c r="M929" i="3"/>
  <c r="M942" i="3"/>
  <c r="E949" i="3"/>
  <c r="M949" i="3" s="1"/>
  <c r="M960" i="3"/>
  <c r="M993" i="3"/>
  <c r="L903" i="3"/>
  <c r="E921" i="3"/>
  <c r="L956" i="3"/>
  <c r="M973" i="3"/>
  <c r="L974" i="3"/>
  <c r="M979" i="3"/>
  <c r="M982" i="3"/>
  <c r="L981" i="3"/>
  <c r="M994" i="3"/>
  <c r="M1003" i="3"/>
  <c r="L1004" i="3"/>
  <c r="M1012" i="3"/>
  <c r="M907" i="3"/>
  <c r="M918" i="3"/>
  <c r="M924" i="3"/>
  <c r="M926" i="3"/>
  <c r="M928" i="3"/>
  <c r="M930" i="3"/>
  <c r="E943" i="3"/>
  <c r="M948" i="3"/>
  <c r="M963" i="3"/>
  <c r="M991" i="3"/>
  <c r="L992" i="3"/>
  <c r="M905" i="3"/>
  <c r="L906" i="3"/>
  <c r="M917" i="3"/>
  <c r="L921" i="3"/>
  <c r="L939" i="3"/>
  <c r="L943" i="3"/>
  <c r="M952" i="3"/>
  <c r="M955" i="3"/>
  <c r="E956" i="3"/>
  <c r="M962" i="3"/>
  <c r="E965" i="3"/>
  <c r="M968" i="3"/>
  <c r="M971" i="3"/>
  <c r="M977" i="3"/>
  <c r="M983" i="3"/>
  <c r="M990" i="3"/>
  <c r="E992" i="3"/>
  <c r="M996" i="3"/>
  <c r="M999" i="3"/>
  <c r="E1000" i="3"/>
  <c r="M1007" i="3"/>
  <c r="L965" i="3"/>
  <c r="L988" i="3"/>
  <c r="E903" i="3"/>
  <c r="I1018" i="3"/>
  <c r="M914" i="3"/>
  <c r="M951" i="3"/>
  <c r="M958" i="3"/>
  <c r="M961" i="3"/>
  <c r="M967" i="3"/>
  <c r="M972" i="3"/>
  <c r="E974" i="3"/>
  <c r="M978" i="3"/>
  <c r="M984" i="3"/>
  <c r="M987" i="3"/>
  <c r="M995" i="3"/>
  <c r="M1002" i="3"/>
  <c r="E1004" i="3"/>
  <c r="M1008" i="3"/>
  <c r="L1009" i="3"/>
  <c r="M909" i="3"/>
  <c r="M916" i="3"/>
  <c r="E912" i="3"/>
  <c r="E906" i="3"/>
  <c r="M910" i="3"/>
  <c r="L912" i="3"/>
  <c r="M915" i="3"/>
  <c r="F1018" i="3"/>
  <c r="J1018" i="3"/>
  <c r="M913" i="3"/>
  <c r="G1018" i="3"/>
  <c r="K1018" i="3"/>
  <c r="H1018" i="3"/>
  <c r="M904" i="3"/>
  <c r="M922" i="3"/>
  <c r="M940" i="3"/>
  <c r="M1014" i="3"/>
  <c r="M957" i="3"/>
  <c r="M989" i="3"/>
  <c r="M1001" i="3"/>
  <c r="E1009" i="3"/>
  <c r="C901" i="3"/>
  <c r="M884" i="3"/>
  <c r="D881" i="3"/>
  <c r="M880" i="3"/>
  <c r="M879" i="3"/>
  <c r="M878" i="3"/>
  <c r="L877" i="3"/>
  <c r="E877" i="3"/>
  <c r="M876" i="3"/>
  <c r="L875" i="3"/>
  <c r="E875" i="3"/>
  <c r="L874" i="3"/>
  <c r="E874" i="3"/>
  <c r="L873" i="3"/>
  <c r="E873" i="3"/>
  <c r="L871" i="3"/>
  <c r="E871" i="3"/>
  <c r="L870" i="3"/>
  <c r="E870" i="3"/>
  <c r="L869" i="3"/>
  <c r="E869" i="3"/>
  <c r="L868" i="3"/>
  <c r="E868" i="3"/>
  <c r="K867" i="3"/>
  <c r="J867" i="3"/>
  <c r="I867" i="3"/>
  <c r="H867" i="3"/>
  <c r="G867" i="3"/>
  <c r="F867" i="3"/>
  <c r="L866" i="3"/>
  <c r="E866" i="3"/>
  <c r="L865" i="3"/>
  <c r="E865" i="3"/>
  <c r="L864" i="3"/>
  <c r="E864" i="3"/>
  <c r="K863" i="3"/>
  <c r="J863" i="3"/>
  <c r="I863" i="3"/>
  <c r="H863" i="3"/>
  <c r="G863" i="3"/>
  <c r="F863" i="3"/>
  <c r="L862" i="3"/>
  <c r="E862" i="3"/>
  <c r="L861" i="3"/>
  <c r="E861" i="3"/>
  <c r="L860" i="3"/>
  <c r="E860" i="3"/>
  <c r="L859" i="3"/>
  <c r="E859" i="3"/>
  <c r="L858" i="3"/>
  <c r="E858" i="3"/>
  <c r="L857" i="3"/>
  <c r="E857" i="3"/>
  <c r="L856" i="3"/>
  <c r="E856" i="3"/>
  <c r="K855" i="3"/>
  <c r="J855" i="3"/>
  <c r="I855" i="3"/>
  <c r="H855" i="3"/>
  <c r="G855" i="3"/>
  <c r="F855" i="3"/>
  <c r="L854" i="3"/>
  <c r="E854" i="3"/>
  <c r="L853" i="3"/>
  <c r="E853" i="3"/>
  <c r="L852" i="3"/>
  <c r="E852" i="3"/>
  <c r="K851" i="3"/>
  <c r="J851" i="3"/>
  <c r="I851" i="3"/>
  <c r="H851" i="3"/>
  <c r="G851" i="3"/>
  <c r="F851" i="3"/>
  <c r="L850" i="3"/>
  <c r="E850" i="3"/>
  <c r="L849" i="3"/>
  <c r="E849" i="3"/>
  <c r="L848" i="3"/>
  <c r="E848" i="3"/>
  <c r="L847" i="3"/>
  <c r="E847" i="3"/>
  <c r="L846" i="3"/>
  <c r="E846" i="3"/>
  <c r="L845" i="3"/>
  <c r="E845" i="3"/>
  <c r="K844" i="3"/>
  <c r="J844" i="3"/>
  <c r="I844" i="3"/>
  <c r="H844" i="3"/>
  <c r="G844" i="3"/>
  <c r="F844" i="3"/>
  <c r="L843" i="3"/>
  <c r="E843" i="3"/>
  <c r="L842" i="3"/>
  <c r="E842" i="3"/>
  <c r="L841" i="3"/>
  <c r="E841" i="3"/>
  <c r="L840" i="3"/>
  <c r="E840" i="3"/>
  <c r="L839" i="3"/>
  <c r="E839" i="3"/>
  <c r="L838" i="3"/>
  <c r="E838" i="3"/>
  <c r="K837" i="3"/>
  <c r="J837" i="3"/>
  <c r="I837" i="3"/>
  <c r="H837" i="3"/>
  <c r="G837" i="3"/>
  <c r="F837" i="3"/>
  <c r="L836" i="3"/>
  <c r="E836" i="3"/>
  <c r="L835" i="3"/>
  <c r="E835" i="3"/>
  <c r="L834" i="3"/>
  <c r="E834" i="3"/>
  <c r="L833" i="3"/>
  <c r="E833" i="3"/>
  <c r="L832" i="3"/>
  <c r="E832" i="3"/>
  <c r="L831" i="3"/>
  <c r="E831" i="3"/>
  <c r="L830" i="3"/>
  <c r="E830" i="3"/>
  <c r="L829" i="3"/>
  <c r="E829" i="3"/>
  <c r="K828" i="3"/>
  <c r="J828" i="3"/>
  <c r="I828" i="3"/>
  <c r="H828" i="3"/>
  <c r="G828" i="3"/>
  <c r="F828" i="3"/>
  <c r="L827" i="3"/>
  <c r="E827" i="3"/>
  <c r="L826" i="3"/>
  <c r="E826" i="3"/>
  <c r="L825" i="3"/>
  <c r="E825" i="3"/>
  <c r="L824" i="3"/>
  <c r="E824" i="3"/>
  <c r="L823" i="3"/>
  <c r="E823" i="3"/>
  <c r="L822" i="3"/>
  <c r="E822" i="3"/>
  <c r="L821" i="3"/>
  <c r="E821" i="3"/>
  <c r="L820" i="3"/>
  <c r="E820" i="3"/>
  <c r="K819" i="3"/>
  <c r="J819" i="3"/>
  <c r="I819" i="3"/>
  <c r="H819" i="3"/>
  <c r="G819" i="3"/>
  <c r="F819" i="3"/>
  <c r="L818" i="3"/>
  <c r="E818" i="3"/>
  <c r="L817" i="3"/>
  <c r="E817" i="3"/>
  <c r="L816" i="3"/>
  <c r="E816" i="3"/>
  <c r="L815" i="3"/>
  <c r="E815" i="3"/>
  <c r="L814" i="3"/>
  <c r="E814" i="3"/>
  <c r="L813" i="3"/>
  <c r="E813" i="3"/>
  <c r="K812" i="3"/>
  <c r="J812" i="3"/>
  <c r="I812" i="3"/>
  <c r="H812" i="3"/>
  <c r="G812" i="3"/>
  <c r="F812" i="3"/>
  <c r="L811" i="3"/>
  <c r="E811" i="3"/>
  <c r="L810" i="3"/>
  <c r="E810" i="3"/>
  <c r="L809" i="3"/>
  <c r="E809" i="3"/>
  <c r="L808" i="3"/>
  <c r="E808" i="3"/>
  <c r="L807" i="3"/>
  <c r="E807" i="3"/>
  <c r="K806" i="3"/>
  <c r="J806" i="3"/>
  <c r="I806" i="3"/>
  <c r="H806" i="3"/>
  <c r="G806" i="3"/>
  <c r="F806" i="3"/>
  <c r="L805" i="3"/>
  <c r="E805" i="3"/>
  <c r="L804" i="3"/>
  <c r="E804" i="3"/>
  <c r="L803" i="3"/>
  <c r="E803" i="3"/>
  <c r="K802" i="3"/>
  <c r="J802" i="3"/>
  <c r="I802" i="3"/>
  <c r="H802" i="3"/>
  <c r="G802" i="3"/>
  <c r="F802" i="3"/>
  <c r="L801" i="3"/>
  <c r="E801" i="3"/>
  <c r="L800" i="3"/>
  <c r="E800" i="3"/>
  <c r="L799" i="3"/>
  <c r="E799" i="3"/>
  <c r="L798" i="3"/>
  <c r="E798" i="3"/>
  <c r="L797" i="3"/>
  <c r="E797" i="3"/>
  <c r="L796" i="3"/>
  <c r="E796" i="3"/>
  <c r="L795" i="3"/>
  <c r="E795" i="3"/>
  <c r="L794" i="3"/>
  <c r="E794" i="3"/>
  <c r="L793" i="3"/>
  <c r="E793" i="3"/>
  <c r="L792" i="3"/>
  <c r="E792" i="3"/>
  <c r="L791" i="3"/>
  <c r="E791" i="3"/>
  <c r="L790" i="3"/>
  <c r="E790" i="3"/>
  <c r="L789" i="3"/>
  <c r="E789" i="3"/>
  <c r="L788" i="3"/>
  <c r="E788" i="3"/>
  <c r="L787" i="3"/>
  <c r="E787" i="3"/>
  <c r="L786" i="3"/>
  <c r="E786" i="3"/>
  <c r="L785" i="3"/>
  <c r="E785" i="3"/>
  <c r="K784" i="3"/>
  <c r="J784" i="3"/>
  <c r="I784" i="3"/>
  <c r="H784" i="3"/>
  <c r="G784" i="3"/>
  <c r="F784" i="3"/>
  <c r="L783" i="3"/>
  <c r="E783" i="3"/>
  <c r="L782" i="3"/>
  <c r="E782" i="3"/>
  <c r="L781" i="3"/>
  <c r="E781" i="3"/>
  <c r="L780" i="3"/>
  <c r="E780" i="3"/>
  <c r="L779" i="3"/>
  <c r="E779" i="3"/>
  <c r="L778" i="3"/>
  <c r="E778" i="3"/>
  <c r="L777" i="3"/>
  <c r="E777" i="3"/>
  <c r="L776" i="3"/>
  <c r="E776" i="3"/>
  <c r="K775" i="3"/>
  <c r="J775" i="3"/>
  <c r="I775" i="3"/>
  <c r="H775" i="3"/>
  <c r="G775" i="3"/>
  <c r="F775" i="3"/>
  <c r="L774" i="3"/>
  <c r="E774" i="3"/>
  <c r="L773" i="3"/>
  <c r="E773" i="3"/>
  <c r="L772" i="3"/>
  <c r="E772" i="3"/>
  <c r="L771" i="3"/>
  <c r="E771" i="3"/>
  <c r="L770" i="3"/>
  <c r="E770" i="3"/>
  <c r="K769" i="3"/>
  <c r="J769" i="3"/>
  <c r="I769" i="3"/>
  <c r="H769" i="3"/>
  <c r="G769" i="3"/>
  <c r="F769" i="3"/>
  <c r="L768" i="3"/>
  <c r="E768" i="3"/>
  <c r="L767" i="3"/>
  <c r="E767" i="3"/>
  <c r="K766" i="3"/>
  <c r="J766" i="3"/>
  <c r="I766" i="3"/>
  <c r="H766" i="3"/>
  <c r="G766" i="3"/>
  <c r="F766" i="3"/>
  <c r="C763" i="3"/>
  <c r="N881" i="3" s="1"/>
  <c r="C762" i="3"/>
  <c r="L761" i="3"/>
  <c r="K761" i="3"/>
  <c r="J761" i="3"/>
  <c r="I761" i="3"/>
  <c r="H761" i="3"/>
  <c r="G761" i="3"/>
  <c r="F761" i="3"/>
  <c r="E761" i="3"/>
  <c r="L760" i="3"/>
  <c r="K760" i="3"/>
  <c r="J760" i="3"/>
  <c r="I760" i="3"/>
  <c r="H760" i="3"/>
  <c r="G760" i="3"/>
  <c r="F760" i="3"/>
  <c r="E760" i="3"/>
  <c r="E757" i="3"/>
  <c r="B756" i="3"/>
  <c r="F755" i="3"/>
  <c r="B753" i="3"/>
  <c r="F752" i="3"/>
  <c r="E752" i="3"/>
  <c r="B752" i="3"/>
  <c r="M747" i="3"/>
  <c r="D744" i="3"/>
  <c r="M743" i="3"/>
  <c r="M742" i="3"/>
  <c r="M741" i="3"/>
  <c r="L740" i="3"/>
  <c r="E740" i="3"/>
  <c r="M739" i="3"/>
  <c r="L738" i="3"/>
  <c r="E738" i="3"/>
  <c r="L737" i="3"/>
  <c r="E737" i="3"/>
  <c r="L736" i="3"/>
  <c r="E736" i="3"/>
  <c r="L734" i="3"/>
  <c r="E734" i="3"/>
  <c r="L733" i="3"/>
  <c r="E733" i="3"/>
  <c r="L732" i="3"/>
  <c r="E732" i="3"/>
  <c r="L731" i="3"/>
  <c r="E731" i="3"/>
  <c r="K730" i="3"/>
  <c r="J730" i="3"/>
  <c r="I730" i="3"/>
  <c r="H730" i="3"/>
  <c r="G730" i="3"/>
  <c r="F730" i="3"/>
  <c r="L729" i="3"/>
  <c r="E729" i="3"/>
  <c r="L728" i="3"/>
  <c r="E728" i="3"/>
  <c r="L727" i="3"/>
  <c r="E727" i="3"/>
  <c r="K726" i="3"/>
  <c r="J726" i="3"/>
  <c r="I726" i="3"/>
  <c r="H726" i="3"/>
  <c r="G726" i="3"/>
  <c r="F726" i="3"/>
  <c r="L725" i="3"/>
  <c r="E725" i="3"/>
  <c r="L724" i="3"/>
  <c r="E724" i="3"/>
  <c r="L723" i="3"/>
  <c r="E723" i="3"/>
  <c r="L722" i="3"/>
  <c r="E722" i="3"/>
  <c r="L721" i="3"/>
  <c r="E721" i="3"/>
  <c r="L720" i="3"/>
  <c r="E720" i="3"/>
  <c r="L719" i="3"/>
  <c r="E719" i="3"/>
  <c r="K718" i="3"/>
  <c r="J718" i="3"/>
  <c r="I718" i="3"/>
  <c r="H718" i="3"/>
  <c r="G718" i="3"/>
  <c r="F718" i="3"/>
  <c r="L717" i="3"/>
  <c r="E717" i="3"/>
  <c r="L716" i="3"/>
  <c r="E716" i="3"/>
  <c r="L715" i="3"/>
  <c r="E715" i="3"/>
  <c r="K714" i="3"/>
  <c r="J714" i="3"/>
  <c r="I714" i="3"/>
  <c r="H714" i="3"/>
  <c r="G714" i="3"/>
  <c r="F714" i="3"/>
  <c r="L713" i="3"/>
  <c r="E713" i="3"/>
  <c r="L712" i="3"/>
  <c r="E712" i="3"/>
  <c r="L711" i="3"/>
  <c r="E711" i="3"/>
  <c r="L710" i="3"/>
  <c r="E710" i="3"/>
  <c r="L709" i="3"/>
  <c r="E709" i="3"/>
  <c r="L708" i="3"/>
  <c r="E708" i="3"/>
  <c r="K707" i="3"/>
  <c r="J707" i="3"/>
  <c r="I707" i="3"/>
  <c r="H707" i="3"/>
  <c r="G707" i="3"/>
  <c r="F707" i="3"/>
  <c r="L706" i="3"/>
  <c r="E706" i="3"/>
  <c r="L705" i="3"/>
  <c r="E705" i="3"/>
  <c r="L704" i="3"/>
  <c r="E704" i="3"/>
  <c r="L703" i="3"/>
  <c r="E703" i="3"/>
  <c r="L702" i="3"/>
  <c r="E702" i="3"/>
  <c r="L701" i="3"/>
  <c r="E701" i="3"/>
  <c r="K700" i="3"/>
  <c r="J700" i="3"/>
  <c r="I700" i="3"/>
  <c r="H700" i="3"/>
  <c r="G700" i="3"/>
  <c r="F700" i="3"/>
  <c r="L699" i="3"/>
  <c r="E699" i="3"/>
  <c r="L698" i="3"/>
  <c r="E698" i="3"/>
  <c r="L697" i="3"/>
  <c r="E697" i="3"/>
  <c r="L696" i="3"/>
  <c r="E696" i="3"/>
  <c r="L695" i="3"/>
  <c r="E695" i="3"/>
  <c r="L694" i="3"/>
  <c r="E694" i="3"/>
  <c r="L693" i="3"/>
  <c r="E693" i="3"/>
  <c r="L692" i="3"/>
  <c r="E692" i="3"/>
  <c r="K691" i="3"/>
  <c r="J691" i="3"/>
  <c r="I691" i="3"/>
  <c r="H691" i="3"/>
  <c r="G691" i="3"/>
  <c r="F691" i="3"/>
  <c r="L690" i="3"/>
  <c r="E690" i="3"/>
  <c r="L689" i="3"/>
  <c r="E689" i="3"/>
  <c r="L688" i="3"/>
  <c r="E688" i="3"/>
  <c r="L687" i="3"/>
  <c r="E687" i="3"/>
  <c r="L686" i="3"/>
  <c r="E686" i="3"/>
  <c r="L685" i="3"/>
  <c r="E685" i="3"/>
  <c r="L684" i="3"/>
  <c r="E684" i="3"/>
  <c r="L683" i="3"/>
  <c r="E683" i="3"/>
  <c r="K682" i="3"/>
  <c r="J682" i="3"/>
  <c r="I682" i="3"/>
  <c r="H682" i="3"/>
  <c r="G682" i="3"/>
  <c r="F682" i="3"/>
  <c r="L681" i="3"/>
  <c r="E681" i="3"/>
  <c r="L680" i="3"/>
  <c r="E680" i="3"/>
  <c r="L679" i="3"/>
  <c r="E679" i="3"/>
  <c r="L678" i="3"/>
  <c r="E678" i="3"/>
  <c r="L677" i="3"/>
  <c r="E677" i="3"/>
  <c r="L676" i="3"/>
  <c r="E676" i="3"/>
  <c r="K675" i="3"/>
  <c r="J675" i="3"/>
  <c r="I675" i="3"/>
  <c r="H675" i="3"/>
  <c r="G675" i="3"/>
  <c r="F675" i="3"/>
  <c r="L674" i="3"/>
  <c r="E674" i="3"/>
  <c r="L673" i="3"/>
  <c r="E673" i="3"/>
  <c r="L672" i="3"/>
  <c r="E672" i="3"/>
  <c r="L671" i="3"/>
  <c r="E671" i="3"/>
  <c r="L670" i="3"/>
  <c r="E670" i="3"/>
  <c r="K669" i="3"/>
  <c r="J669" i="3"/>
  <c r="I669" i="3"/>
  <c r="H669" i="3"/>
  <c r="G669" i="3"/>
  <c r="F669" i="3"/>
  <c r="L668" i="3"/>
  <c r="E668" i="3"/>
  <c r="L667" i="3"/>
  <c r="E667" i="3"/>
  <c r="L666" i="3"/>
  <c r="E666" i="3"/>
  <c r="K665" i="3"/>
  <c r="J665" i="3"/>
  <c r="I665" i="3"/>
  <c r="H665" i="3"/>
  <c r="G665" i="3"/>
  <c r="F665" i="3"/>
  <c r="L664" i="3"/>
  <c r="E664" i="3"/>
  <c r="L663" i="3"/>
  <c r="E663" i="3"/>
  <c r="L662" i="3"/>
  <c r="E662" i="3"/>
  <c r="L661" i="3"/>
  <c r="E661" i="3"/>
  <c r="L660" i="3"/>
  <c r="E660" i="3"/>
  <c r="L659" i="3"/>
  <c r="E659" i="3"/>
  <c r="L658" i="3"/>
  <c r="E658" i="3"/>
  <c r="L657" i="3"/>
  <c r="E657" i="3"/>
  <c r="L656" i="3"/>
  <c r="E656" i="3"/>
  <c r="L655" i="3"/>
  <c r="E655" i="3"/>
  <c r="L654" i="3"/>
  <c r="E654" i="3"/>
  <c r="L653" i="3"/>
  <c r="E653" i="3"/>
  <c r="L652" i="3"/>
  <c r="E652" i="3"/>
  <c r="L651" i="3"/>
  <c r="E651" i="3"/>
  <c r="L650" i="3"/>
  <c r="E650" i="3"/>
  <c r="L649" i="3"/>
  <c r="E649" i="3"/>
  <c r="L648" i="3"/>
  <c r="E648" i="3"/>
  <c r="K647" i="3"/>
  <c r="J647" i="3"/>
  <c r="I647" i="3"/>
  <c r="H647" i="3"/>
  <c r="G647" i="3"/>
  <c r="F647" i="3"/>
  <c r="L646" i="3"/>
  <c r="E646" i="3"/>
  <c r="L645" i="3"/>
  <c r="E645" i="3"/>
  <c r="L644" i="3"/>
  <c r="E644" i="3"/>
  <c r="L643" i="3"/>
  <c r="E643" i="3"/>
  <c r="M643" i="3" s="1"/>
  <c r="L642" i="3"/>
  <c r="E642" i="3"/>
  <c r="L641" i="3"/>
  <c r="E641" i="3"/>
  <c r="L640" i="3"/>
  <c r="E640" i="3"/>
  <c r="L639" i="3"/>
  <c r="E639" i="3"/>
  <c r="K638" i="3"/>
  <c r="J638" i="3"/>
  <c r="I638" i="3"/>
  <c r="H638" i="3"/>
  <c r="G638" i="3"/>
  <c r="F638" i="3"/>
  <c r="L637" i="3"/>
  <c r="E637" i="3"/>
  <c r="L636" i="3"/>
  <c r="E636" i="3"/>
  <c r="L635" i="3"/>
  <c r="E635" i="3"/>
  <c r="L634" i="3"/>
  <c r="E634" i="3"/>
  <c r="L633" i="3"/>
  <c r="E633" i="3"/>
  <c r="K632" i="3"/>
  <c r="J632" i="3"/>
  <c r="I632" i="3"/>
  <c r="H632" i="3"/>
  <c r="G632" i="3"/>
  <c r="F632" i="3"/>
  <c r="L631" i="3"/>
  <c r="E631" i="3"/>
  <c r="L630" i="3"/>
  <c r="E630" i="3"/>
  <c r="K629" i="3"/>
  <c r="J629" i="3"/>
  <c r="I629" i="3"/>
  <c r="H629" i="3"/>
  <c r="G629" i="3"/>
  <c r="F629" i="3"/>
  <c r="C626" i="3"/>
  <c r="N744" i="3" s="1"/>
  <c r="C625" i="3"/>
  <c r="L624" i="3"/>
  <c r="K624" i="3"/>
  <c r="J624" i="3"/>
  <c r="I624" i="3"/>
  <c r="H624" i="3"/>
  <c r="G624" i="3"/>
  <c r="F624" i="3"/>
  <c r="E624" i="3"/>
  <c r="L623" i="3"/>
  <c r="K623" i="3"/>
  <c r="J623" i="3"/>
  <c r="I623" i="3"/>
  <c r="H623" i="3"/>
  <c r="G623" i="3"/>
  <c r="F623" i="3"/>
  <c r="E623" i="3"/>
  <c r="E620" i="3"/>
  <c r="B619" i="3"/>
  <c r="F618" i="3"/>
  <c r="B616" i="3"/>
  <c r="F615" i="3"/>
  <c r="E615" i="3"/>
  <c r="B615" i="3"/>
  <c r="J391" i="3"/>
  <c r="I391" i="3"/>
  <c r="G391" i="3"/>
  <c r="F391" i="3"/>
  <c r="H391" i="3"/>
  <c r="K391" i="3"/>
  <c r="J26" i="11"/>
  <c r="J90" i="3"/>
  <c r="G90" i="3"/>
  <c r="H11" i="14"/>
  <c r="E87" i="3"/>
  <c r="E115" i="3"/>
  <c r="L115" i="3"/>
  <c r="L87" i="3"/>
  <c r="S24" i="11"/>
  <c r="R25" i="11"/>
  <c r="R24" i="11"/>
  <c r="Q25" i="11"/>
  <c r="Q24" i="11"/>
  <c r="P25" i="11"/>
  <c r="O25" i="11"/>
  <c r="O24" i="11"/>
  <c r="N25" i="11"/>
  <c r="N24" i="11"/>
  <c r="M25" i="11"/>
  <c r="M24" i="11"/>
  <c r="L25" i="11"/>
  <c r="L24" i="11"/>
  <c r="L460" i="3"/>
  <c r="K460" i="3"/>
  <c r="J460" i="3"/>
  <c r="I460" i="3"/>
  <c r="H460" i="3"/>
  <c r="G460" i="3"/>
  <c r="F460" i="3"/>
  <c r="L459" i="3"/>
  <c r="K459" i="3"/>
  <c r="J459" i="3"/>
  <c r="I459" i="3"/>
  <c r="H459" i="3"/>
  <c r="G459" i="3"/>
  <c r="F459" i="3"/>
  <c r="E460" i="3"/>
  <c r="E459" i="3"/>
  <c r="L444" i="3"/>
  <c r="K444" i="3"/>
  <c r="J444" i="3"/>
  <c r="I444" i="3"/>
  <c r="H444" i="3"/>
  <c r="G444" i="3"/>
  <c r="F444" i="3"/>
  <c r="L443" i="3"/>
  <c r="K443" i="3"/>
  <c r="J443" i="3"/>
  <c r="I443" i="3"/>
  <c r="H443" i="3"/>
  <c r="G443" i="3"/>
  <c r="F443" i="3"/>
  <c r="E444" i="3"/>
  <c r="E443" i="3"/>
  <c r="L359" i="3"/>
  <c r="K359" i="3"/>
  <c r="J359" i="3"/>
  <c r="I359" i="3"/>
  <c r="H359" i="3"/>
  <c r="G359" i="3"/>
  <c r="F359" i="3"/>
  <c r="L358" i="3"/>
  <c r="K358" i="3"/>
  <c r="J358" i="3"/>
  <c r="I358" i="3"/>
  <c r="H358" i="3"/>
  <c r="G358" i="3"/>
  <c r="F358" i="3"/>
  <c r="E359" i="3"/>
  <c r="E358" i="3"/>
  <c r="L185" i="3"/>
  <c r="K185" i="3"/>
  <c r="J185" i="3"/>
  <c r="I185" i="3"/>
  <c r="H185" i="3"/>
  <c r="G185" i="3"/>
  <c r="F185" i="3"/>
  <c r="L184" i="3"/>
  <c r="K184" i="3"/>
  <c r="J184" i="3"/>
  <c r="I184" i="3"/>
  <c r="H184" i="3"/>
  <c r="G184" i="3"/>
  <c r="F184" i="3"/>
  <c r="E185" i="3"/>
  <c r="E184" i="3"/>
  <c r="R83" i="11"/>
  <c r="Q83" i="11"/>
  <c r="P83" i="11"/>
  <c r="O83" i="11"/>
  <c r="N83" i="11"/>
  <c r="M83" i="11"/>
  <c r="S89" i="11"/>
  <c r="L89" i="11"/>
  <c r="T89" i="11"/>
  <c r="S84" i="11"/>
  <c r="L84" i="11"/>
  <c r="T84" i="11" s="1"/>
  <c r="K22" i="3"/>
  <c r="J22" i="3"/>
  <c r="I22" i="3"/>
  <c r="H22" i="3"/>
  <c r="G22" i="3"/>
  <c r="F22" i="3"/>
  <c r="L25" i="3"/>
  <c r="E25" i="3"/>
  <c r="F10" i="3"/>
  <c r="B7" i="3"/>
  <c r="B433" i="3" s="1"/>
  <c r="K145" i="11"/>
  <c r="L141" i="11"/>
  <c r="T141" i="11" s="1"/>
  <c r="L2" i="15"/>
  <c r="P2" i="15"/>
  <c r="G104" i="15" s="1"/>
  <c r="I11" i="14"/>
  <c r="C134" i="15"/>
  <c r="L6" i="15"/>
  <c r="Q9" i="15" s="1"/>
  <c r="P6" i="15"/>
  <c r="Q4" i="15"/>
  <c r="S6" i="15" s="1"/>
  <c r="T2" i="15"/>
  <c r="I2" i="15"/>
  <c r="G2" i="15"/>
  <c r="F2" i="15"/>
  <c r="B2" i="15"/>
  <c r="N126" i="15"/>
  <c r="I114" i="14"/>
  <c r="E114" i="14"/>
  <c r="E110" i="14"/>
  <c r="H107" i="14"/>
  <c r="G107" i="14"/>
  <c r="B107" i="14"/>
  <c r="I96" i="14"/>
  <c r="H96" i="14"/>
  <c r="G96" i="14"/>
  <c r="I94" i="14"/>
  <c r="H94" i="14"/>
  <c r="G94" i="14"/>
  <c r="I93" i="14"/>
  <c r="H93" i="14"/>
  <c r="G93" i="14"/>
  <c r="I92" i="14"/>
  <c r="H92" i="14"/>
  <c r="G92" i="14"/>
  <c r="I91" i="14"/>
  <c r="H91" i="14"/>
  <c r="G91" i="14"/>
  <c r="I90" i="14"/>
  <c r="H90" i="14"/>
  <c r="G90" i="14"/>
  <c r="I84" i="14"/>
  <c r="H84" i="14"/>
  <c r="G84" i="14"/>
  <c r="I83" i="14"/>
  <c r="H83" i="14"/>
  <c r="G83" i="14"/>
  <c r="I82" i="14"/>
  <c r="H82" i="14"/>
  <c r="G82" i="14"/>
  <c r="I79" i="14"/>
  <c r="H79" i="14"/>
  <c r="G79" i="14"/>
  <c r="I78" i="14"/>
  <c r="H78" i="14"/>
  <c r="G78" i="14"/>
  <c r="I75" i="14"/>
  <c r="H75" i="14"/>
  <c r="G75" i="14"/>
  <c r="I74" i="14"/>
  <c r="H74" i="14"/>
  <c r="G74" i="14"/>
  <c r="I73" i="14"/>
  <c r="H73" i="14"/>
  <c r="G73" i="14"/>
  <c r="I72" i="14"/>
  <c r="H72" i="14"/>
  <c r="G72" i="14"/>
  <c r="I70" i="14"/>
  <c r="H70" i="14"/>
  <c r="G70" i="14"/>
  <c r="I69" i="14"/>
  <c r="H69" i="14"/>
  <c r="G69" i="14"/>
  <c r="I60" i="14"/>
  <c r="H60" i="14"/>
  <c r="G60" i="14"/>
  <c r="I29" i="14"/>
  <c r="H29" i="14"/>
  <c r="G29" i="14"/>
  <c r="I28" i="14"/>
  <c r="H28" i="14"/>
  <c r="G28" i="14"/>
  <c r="I27" i="14"/>
  <c r="H27" i="14"/>
  <c r="G27" i="14"/>
  <c r="E15" i="14"/>
  <c r="B8" i="14" s="1"/>
  <c r="F13" i="14"/>
  <c r="E13" i="14"/>
  <c r="F11" i="14"/>
  <c r="B11" i="14"/>
  <c r="F81" i="14"/>
  <c r="F67" i="14"/>
  <c r="F61" i="14"/>
  <c r="F35" i="14"/>
  <c r="F34" i="14"/>
  <c r="F24" i="14"/>
  <c r="T148" i="11"/>
  <c r="T149" i="11"/>
  <c r="M21" i="11"/>
  <c r="L21" i="11"/>
  <c r="S25" i="11" s="1"/>
  <c r="I20" i="11"/>
  <c r="P24" i="11" s="1"/>
  <c r="M19" i="11"/>
  <c r="I19" i="11"/>
  <c r="I17" i="11"/>
  <c r="M16" i="11"/>
  <c r="L16" i="11"/>
  <c r="I16" i="11"/>
  <c r="I14" i="11"/>
  <c r="T144" i="11"/>
  <c r="T143" i="11"/>
  <c r="T142" i="11"/>
  <c r="S141" i="11"/>
  <c r="T140" i="11"/>
  <c r="S139" i="11"/>
  <c r="S136" i="11" s="1"/>
  <c r="L139" i="11"/>
  <c r="T139" i="11"/>
  <c r="S138" i="11"/>
  <c r="L138" i="11"/>
  <c r="T138" i="11" s="1"/>
  <c r="S137" i="11"/>
  <c r="L137" i="11"/>
  <c r="S135" i="11"/>
  <c r="L135" i="11"/>
  <c r="T135" i="11" s="1"/>
  <c r="S134" i="11"/>
  <c r="L134" i="11"/>
  <c r="S133" i="11"/>
  <c r="L133" i="11"/>
  <c r="S132" i="11"/>
  <c r="L132" i="11"/>
  <c r="R131" i="11"/>
  <c r="Q131" i="11"/>
  <c r="P131" i="11"/>
  <c r="O131" i="11"/>
  <c r="N131" i="11"/>
  <c r="M131" i="11"/>
  <c r="S130" i="11"/>
  <c r="L130" i="11"/>
  <c r="T130" i="11"/>
  <c r="S129" i="11"/>
  <c r="L129" i="11"/>
  <c r="T129" i="11" s="1"/>
  <c r="S128" i="11"/>
  <c r="S127" i="11"/>
  <c r="L128" i="11"/>
  <c r="R127" i="11"/>
  <c r="Q127" i="11"/>
  <c r="P127" i="11"/>
  <c r="O127" i="11"/>
  <c r="N127" i="11"/>
  <c r="M127" i="11"/>
  <c r="S126" i="11"/>
  <c r="L126" i="11"/>
  <c r="T126" i="11" s="1"/>
  <c r="S125" i="11"/>
  <c r="L125" i="11"/>
  <c r="S124" i="11"/>
  <c r="L124" i="11"/>
  <c r="T124" i="11"/>
  <c r="S123" i="11"/>
  <c r="L123" i="11"/>
  <c r="T123" i="11" s="1"/>
  <c r="S122" i="11"/>
  <c r="L122" i="11"/>
  <c r="S121" i="11"/>
  <c r="L121" i="11"/>
  <c r="T121" i="11" s="1"/>
  <c r="S120" i="11"/>
  <c r="L120" i="11"/>
  <c r="T120" i="11" s="1"/>
  <c r="R119" i="11"/>
  <c r="Q119" i="11"/>
  <c r="P119" i="11"/>
  <c r="O119" i="11"/>
  <c r="N119" i="11"/>
  <c r="M119" i="11"/>
  <c r="S118" i="11"/>
  <c r="L118" i="11"/>
  <c r="T118" i="11"/>
  <c r="S117" i="11"/>
  <c r="L117" i="11"/>
  <c r="S116" i="11"/>
  <c r="L116" i="11"/>
  <c r="R115" i="11"/>
  <c r="Q115" i="11"/>
  <c r="P115" i="11"/>
  <c r="O115" i="11"/>
  <c r="N115" i="11"/>
  <c r="M115" i="11"/>
  <c r="S114" i="11"/>
  <c r="L114" i="11"/>
  <c r="T114" i="11" s="1"/>
  <c r="S113" i="11"/>
  <c r="L113" i="11"/>
  <c r="T113" i="11"/>
  <c r="S112" i="11"/>
  <c r="L112" i="11"/>
  <c r="T112" i="11" s="1"/>
  <c r="S111" i="11"/>
  <c r="L111" i="11"/>
  <c r="T111" i="11" s="1"/>
  <c r="S110" i="11"/>
  <c r="L110" i="11"/>
  <c r="T110" i="11"/>
  <c r="S109" i="11"/>
  <c r="L109" i="11"/>
  <c r="R108" i="11"/>
  <c r="Q108" i="11"/>
  <c r="P108" i="11"/>
  <c r="O108" i="11"/>
  <c r="N108" i="11"/>
  <c r="M108" i="11"/>
  <c r="S107" i="11"/>
  <c r="L107" i="11"/>
  <c r="T107" i="11" s="1"/>
  <c r="S106" i="11"/>
  <c r="S101" i="11" s="1"/>
  <c r="L106" i="11"/>
  <c r="T106" i="11" s="1"/>
  <c r="S105" i="11"/>
  <c r="L105" i="11"/>
  <c r="T105" i="11"/>
  <c r="S104" i="11"/>
  <c r="L104" i="11"/>
  <c r="T104" i="11" s="1"/>
  <c r="S103" i="11"/>
  <c r="L103" i="11"/>
  <c r="T103" i="11"/>
  <c r="S102" i="11"/>
  <c r="L102" i="11"/>
  <c r="T102" i="11"/>
  <c r="R101" i="11"/>
  <c r="Q101" i="11"/>
  <c r="P101" i="11"/>
  <c r="O101" i="11"/>
  <c r="N101" i="11"/>
  <c r="M101" i="11"/>
  <c r="S100" i="11"/>
  <c r="L100" i="11"/>
  <c r="T100" i="11" s="1"/>
  <c r="S99" i="11"/>
  <c r="L99" i="11"/>
  <c r="T99" i="11"/>
  <c r="S98" i="11"/>
  <c r="L98" i="11"/>
  <c r="T98" i="11" s="1"/>
  <c r="S97" i="11"/>
  <c r="L97" i="11"/>
  <c r="T97" i="11" s="1"/>
  <c r="S96" i="11"/>
  <c r="L96" i="11"/>
  <c r="T96" i="11"/>
  <c r="S95" i="11"/>
  <c r="L95" i="11"/>
  <c r="T95" i="11" s="1"/>
  <c r="S94" i="11"/>
  <c r="L94" i="11"/>
  <c r="T94" i="11" s="1"/>
  <c r="S93" i="11"/>
  <c r="L93" i="11"/>
  <c r="T93" i="11" s="1"/>
  <c r="R92" i="11"/>
  <c r="Q92" i="11"/>
  <c r="P92" i="11"/>
  <c r="O92" i="11"/>
  <c r="N92" i="11"/>
  <c r="M92" i="11"/>
  <c r="S91" i="11"/>
  <c r="L91" i="11"/>
  <c r="T91" i="11"/>
  <c r="S90" i="11"/>
  <c r="L90" i="11"/>
  <c r="T90" i="11" s="1"/>
  <c r="S88" i="11"/>
  <c r="L88" i="11"/>
  <c r="T88" i="11" s="1"/>
  <c r="S87" i="11"/>
  <c r="L87" i="11"/>
  <c r="T87" i="11"/>
  <c r="S86" i="11"/>
  <c r="L86" i="11"/>
  <c r="T86" i="11" s="1"/>
  <c r="S85" i="11"/>
  <c r="L85" i="11"/>
  <c r="T85" i="11" s="1"/>
  <c r="S82" i="11"/>
  <c r="L82" i="11"/>
  <c r="T82" i="11"/>
  <c r="S81" i="11"/>
  <c r="L81" i="11"/>
  <c r="T81" i="11" s="1"/>
  <c r="S80" i="11"/>
  <c r="L80" i="11"/>
  <c r="T80" i="11"/>
  <c r="S79" i="11"/>
  <c r="L79" i="11"/>
  <c r="T79" i="11" s="1"/>
  <c r="S78" i="11"/>
  <c r="S76" i="11"/>
  <c r="L78" i="11"/>
  <c r="T78" i="11" s="1"/>
  <c r="S77" i="11"/>
  <c r="L77" i="11"/>
  <c r="T77" i="11"/>
  <c r="R76" i="11"/>
  <c r="Q76" i="11"/>
  <c r="P76" i="11"/>
  <c r="O76" i="11"/>
  <c r="N76" i="11"/>
  <c r="M76" i="11"/>
  <c r="S75" i="11"/>
  <c r="L75" i="11"/>
  <c r="T75" i="11" s="1"/>
  <c r="S74" i="11"/>
  <c r="L74" i="11"/>
  <c r="T74" i="11" s="1"/>
  <c r="S73" i="11"/>
  <c r="L73" i="11"/>
  <c r="T73" i="11"/>
  <c r="S72" i="11"/>
  <c r="L72" i="11"/>
  <c r="T72" i="11" s="1"/>
  <c r="S71" i="11"/>
  <c r="L71" i="11"/>
  <c r="R70" i="11"/>
  <c r="Q70" i="11"/>
  <c r="P70" i="11"/>
  <c r="O70" i="11"/>
  <c r="N70" i="11"/>
  <c r="M70" i="11"/>
  <c r="S69" i="11"/>
  <c r="L69" i="11"/>
  <c r="T69" i="11" s="1"/>
  <c r="S68" i="11"/>
  <c r="L68" i="11"/>
  <c r="T68" i="11"/>
  <c r="S67" i="11"/>
  <c r="L67" i="11"/>
  <c r="R66" i="11"/>
  <c r="Q66" i="11"/>
  <c r="P66" i="11"/>
  <c r="O66" i="11"/>
  <c r="N66" i="11"/>
  <c r="M66" i="11"/>
  <c r="S65" i="11"/>
  <c r="L65" i="11"/>
  <c r="T65" i="11" s="1"/>
  <c r="S64" i="11"/>
  <c r="L64" i="11"/>
  <c r="T64" i="11"/>
  <c r="S63" i="11"/>
  <c r="L63" i="11"/>
  <c r="T63" i="11" s="1"/>
  <c r="S62" i="11"/>
  <c r="L62" i="11"/>
  <c r="T62" i="11" s="1"/>
  <c r="S61" i="11"/>
  <c r="L61" i="11"/>
  <c r="T61" i="11"/>
  <c r="S60" i="11"/>
  <c r="L60" i="11"/>
  <c r="T60" i="11" s="1"/>
  <c r="S59" i="11"/>
  <c r="L59" i="11"/>
  <c r="T59" i="11" s="1"/>
  <c r="S58" i="11"/>
  <c r="L58" i="11"/>
  <c r="T58" i="11"/>
  <c r="S57" i="11"/>
  <c r="L57" i="11"/>
  <c r="T57" i="11" s="1"/>
  <c r="S56" i="11"/>
  <c r="L56" i="11"/>
  <c r="T56" i="11"/>
  <c r="S55" i="11"/>
  <c r="L55" i="11"/>
  <c r="T55" i="11" s="1"/>
  <c r="S54" i="11"/>
  <c r="L54" i="11"/>
  <c r="T54" i="11" s="1"/>
  <c r="S53" i="11"/>
  <c r="L53" i="11"/>
  <c r="T53" i="11"/>
  <c r="S52" i="11"/>
  <c r="L52" i="11"/>
  <c r="T52" i="11" s="1"/>
  <c r="S51" i="11"/>
  <c r="L51" i="11"/>
  <c r="T51" i="11"/>
  <c r="S50" i="11"/>
  <c r="L50" i="11"/>
  <c r="T50" i="11" s="1"/>
  <c r="S49" i="11"/>
  <c r="L49" i="11"/>
  <c r="T49" i="11" s="1"/>
  <c r="R48" i="11"/>
  <c r="Q48" i="11"/>
  <c r="P48" i="11"/>
  <c r="O48" i="11"/>
  <c r="N48" i="11"/>
  <c r="M48" i="11"/>
  <c r="S47" i="11"/>
  <c r="L47" i="11"/>
  <c r="T47" i="11" s="1"/>
  <c r="S46" i="11"/>
  <c r="L46" i="11"/>
  <c r="T46" i="11"/>
  <c r="S45" i="11"/>
  <c r="L45" i="11"/>
  <c r="T45" i="11" s="1"/>
  <c r="S44" i="11"/>
  <c r="L44" i="11"/>
  <c r="T44" i="11"/>
  <c r="S43" i="11"/>
  <c r="L43" i="11"/>
  <c r="T43" i="11" s="1"/>
  <c r="S42" i="11"/>
  <c r="L42" i="11"/>
  <c r="T42" i="11" s="1"/>
  <c r="S41" i="11"/>
  <c r="L41" i="11"/>
  <c r="S40" i="11"/>
  <c r="L40" i="11"/>
  <c r="R39" i="11"/>
  <c r="Q39" i="11"/>
  <c r="P39" i="11"/>
  <c r="O39" i="11"/>
  <c r="N39" i="11"/>
  <c r="M39" i="11"/>
  <c r="S38" i="11"/>
  <c r="L38" i="11"/>
  <c r="T38" i="11" s="1"/>
  <c r="S37" i="11"/>
  <c r="L37" i="11"/>
  <c r="T37" i="11"/>
  <c r="S36" i="11"/>
  <c r="L36" i="11"/>
  <c r="T36" i="11" s="1"/>
  <c r="S35" i="11"/>
  <c r="L35" i="11"/>
  <c r="S34" i="11"/>
  <c r="L34" i="11"/>
  <c r="T34" i="11"/>
  <c r="R33" i="11"/>
  <c r="Q33" i="11"/>
  <c r="P33" i="11"/>
  <c r="O33" i="11"/>
  <c r="N33" i="11"/>
  <c r="M33" i="11"/>
  <c r="S32" i="11"/>
  <c r="L32" i="11"/>
  <c r="S31" i="11"/>
  <c r="L31" i="11"/>
  <c r="T31" i="11"/>
  <c r="R30" i="11"/>
  <c r="Q30" i="11"/>
  <c r="Q145" i="11" s="1"/>
  <c r="P30" i="11"/>
  <c r="O30" i="11"/>
  <c r="N30" i="11"/>
  <c r="M30" i="11"/>
  <c r="J27" i="11"/>
  <c r="J28" i="11"/>
  <c r="B12" i="3"/>
  <c r="B13" i="14" s="1"/>
  <c r="L596" i="3"/>
  <c r="E596" i="3"/>
  <c r="L595" i="3"/>
  <c r="E595" i="3"/>
  <c r="L594" i="3"/>
  <c r="E594" i="3"/>
  <c r="L593" i="3"/>
  <c r="E593" i="3"/>
  <c r="L592" i="3"/>
  <c r="E592" i="3"/>
  <c r="K591" i="3"/>
  <c r="I95" i="14" s="1"/>
  <c r="J591" i="3"/>
  <c r="H95" i="14" s="1"/>
  <c r="I591" i="3"/>
  <c r="G95" i="14" s="1"/>
  <c r="H591" i="3"/>
  <c r="G591" i="3"/>
  <c r="F591" i="3"/>
  <c r="L590" i="3"/>
  <c r="E590" i="3"/>
  <c r="L589" i="3"/>
  <c r="E589" i="3"/>
  <c r="L588" i="3"/>
  <c r="E588" i="3"/>
  <c r="L587" i="3"/>
  <c r="E587" i="3"/>
  <c r="K586" i="3"/>
  <c r="J586" i="3"/>
  <c r="I586" i="3"/>
  <c r="H586" i="3"/>
  <c r="G586" i="3"/>
  <c r="F586" i="3"/>
  <c r="L585" i="3"/>
  <c r="E585" i="3"/>
  <c r="L584" i="3"/>
  <c r="E584" i="3"/>
  <c r="L583" i="3"/>
  <c r="E583" i="3"/>
  <c r="L582" i="3"/>
  <c r="E582" i="3"/>
  <c r="L581" i="3"/>
  <c r="E581" i="3"/>
  <c r="L580" i="3"/>
  <c r="E580" i="3"/>
  <c r="L579" i="3"/>
  <c r="E579" i="3"/>
  <c r="L578" i="3"/>
  <c r="E578" i="3"/>
  <c r="L577" i="3"/>
  <c r="E577" i="3"/>
  <c r="L576" i="3"/>
  <c r="E576" i="3"/>
  <c r="L575" i="3"/>
  <c r="E575" i="3"/>
  <c r="L574" i="3"/>
  <c r="E574" i="3"/>
  <c r="L573" i="3"/>
  <c r="E573" i="3"/>
  <c r="L572" i="3"/>
  <c r="E572" i="3"/>
  <c r="L571" i="3"/>
  <c r="E571" i="3"/>
  <c r="L570" i="3"/>
  <c r="E570" i="3"/>
  <c r="L569" i="3"/>
  <c r="E569" i="3"/>
  <c r="L568" i="3"/>
  <c r="E568" i="3"/>
  <c r="L567" i="3"/>
  <c r="E567" i="3"/>
  <c r="K566" i="3"/>
  <c r="J566" i="3"/>
  <c r="I566" i="3"/>
  <c r="H566" i="3"/>
  <c r="G566" i="3"/>
  <c r="F566" i="3"/>
  <c r="L565" i="3"/>
  <c r="E565" i="3"/>
  <c r="L564" i="3"/>
  <c r="E564" i="3"/>
  <c r="L563" i="3"/>
  <c r="E563" i="3"/>
  <c r="L562" i="3"/>
  <c r="E562" i="3"/>
  <c r="L561" i="3"/>
  <c r="E561" i="3"/>
  <c r="L560" i="3"/>
  <c r="E560" i="3"/>
  <c r="L559" i="3"/>
  <c r="E559" i="3"/>
  <c r="L558" i="3"/>
  <c r="E558" i="3"/>
  <c r="L557" i="3"/>
  <c r="E557" i="3"/>
  <c r="L556" i="3"/>
  <c r="E556" i="3"/>
  <c r="L555" i="3"/>
  <c r="E555" i="3"/>
  <c r="L554" i="3"/>
  <c r="E554" i="3"/>
  <c r="L553" i="3"/>
  <c r="E553" i="3"/>
  <c r="L552" i="3"/>
  <c r="E552" i="3"/>
  <c r="L551" i="3"/>
  <c r="E551" i="3"/>
  <c r="L550" i="3"/>
  <c r="E550" i="3"/>
  <c r="L549" i="3"/>
  <c r="E549" i="3"/>
  <c r="L548" i="3"/>
  <c r="Q113" i="15" s="1"/>
  <c r="E548" i="3"/>
  <c r="P113" i="15" s="1"/>
  <c r="I113" i="15" s="1"/>
  <c r="L547" i="3"/>
  <c r="Q112" i="15" s="1"/>
  <c r="E547" i="3"/>
  <c r="L546" i="3"/>
  <c r="E546" i="3"/>
  <c r="L545" i="3"/>
  <c r="E545" i="3"/>
  <c r="K544" i="3"/>
  <c r="J544" i="3"/>
  <c r="I544" i="3"/>
  <c r="H544" i="3"/>
  <c r="G544" i="3"/>
  <c r="F544" i="3"/>
  <c r="L543" i="3"/>
  <c r="E543" i="3"/>
  <c r="L542" i="3"/>
  <c r="E542" i="3"/>
  <c r="K541" i="3"/>
  <c r="J541" i="3"/>
  <c r="I541" i="3"/>
  <c r="H541" i="3"/>
  <c r="G541" i="3"/>
  <c r="F541" i="3"/>
  <c r="L540" i="3"/>
  <c r="E540" i="3"/>
  <c r="L539" i="3"/>
  <c r="E539" i="3"/>
  <c r="L538" i="3"/>
  <c r="E538" i="3"/>
  <c r="L537" i="3"/>
  <c r="E537" i="3"/>
  <c r="K536" i="3"/>
  <c r="I85" i="14" s="1"/>
  <c r="J536" i="3"/>
  <c r="H85" i="14" s="1"/>
  <c r="I536" i="3"/>
  <c r="G85" i="14" s="1"/>
  <c r="H536" i="3"/>
  <c r="G536" i="3"/>
  <c r="F536" i="3"/>
  <c r="L535" i="3"/>
  <c r="E535" i="3"/>
  <c r="L534" i="3"/>
  <c r="E534" i="3"/>
  <c r="L533" i="3"/>
  <c r="E533" i="3"/>
  <c r="L532" i="3"/>
  <c r="E532" i="3"/>
  <c r="K531" i="3"/>
  <c r="I89" i="14" s="1"/>
  <c r="J531" i="3"/>
  <c r="H89" i="14" s="1"/>
  <c r="I531" i="3"/>
  <c r="G89" i="14" s="1"/>
  <c r="H531" i="3"/>
  <c r="G531" i="3"/>
  <c r="F531" i="3"/>
  <c r="L530" i="3"/>
  <c r="E530" i="3"/>
  <c r="L529" i="3"/>
  <c r="E529" i="3"/>
  <c r="L528" i="3"/>
  <c r="E528" i="3"/>
  <c r="L527" i="3"/>
  <c r="E527" i="3"/>
  <c r="L526" i="3"/>
  <c r="E526" i="3"/>
  <c r="L525" i="3"/>
  <c r="E525" i="3"/>
  <c r="K524" i="3"/>
  <c r="J524" i="3"/>
  <c r="I524" i="3"/>
  <c r="H524" i="3"/>
  <c r="G524" i="3"/>
  <c r="F524" i="3"/>
  <c r="L523" i="3"/>
  <c r="E523" i="3"/>
  <c r="L522" i="3"/>
  <c r="E522" i="3"/>
  <c r="K521" i="3"/>
  <c r="J521" i="3"/>
  <c r="I521" i="3"/>
  <c r="H521" i="3"/>
  <c r="G521" i="3"/>
  <c r="F521" i="3"/>
  <c r="L520" i="3"/>
  <c r="E520" i="3"/>
  <c r="L519" i="3"/>
  <c r="E519" i="3"/>
  <c r="L518" i="3"/>
  <c r="E518" i="3"/>
  <c r="L517" i="3"/>
  <c r="E517" i="3"/>
  <c r="K516" i="3"/>
  <c r="J516" i="3"/>
  <c r="I516" i="3"/>
  <c r="H516" i="3"/>
  <c r="G516" i="3"/>
  <c r="F516" i="3"/>
  <c r="L515" i="3"/>
  <c r="E515" i="3"/>
  <c r="L514" i="3"/>
  <c r="E514" i="3"/>
  <c r="L513" i="3"/>
  <c r="E513" i="3"/>
  <c r="K512" i="3"/>
  <c r="J512" i="3"/>
  <c r="I512" i="3"/>
  <c r="H512" i="3"/>
  <c r="G512" i="3"/>
  <c r="F512" i="3"/>
  <c r="L511" i="3"/>
  <c r="E511" i="3"/>
  <c r="L510" i="3"/>
  <c r="E510" i="3"/>
  <c r="L509" i="3"/>
  <c r="E509" i="3"/>
  <c r="L508" i="3"/>
  <c r="E508" i="3"/>
  <c r="L507" i="3"/>
  <c r="E507" i="3"/>
  <c r="L506" i="3"/>
  <c r="E506" i="3"/>
  <c r="L505" i="3"/>
  <c r="E505" i="3"/>
  <c r="L504" i="3"/>
  <c r="E504" i="3"/>
  <c r="K503" i="3"/>
  <c r="J503" i="3"/>
  <c r="I503" i="3"/>
  <c r="H503" i="3"/>
  <c r="G503" i="3"/>
  <c r="F503" i="3"/>
  <c r="L502" i="3"/>
  <c r="E502" i="3"/>
  <c r="L501" i="3"/>
  <c r="E501" i="3"/>
  <c r="L500" i="3"/>
  <c r="E500" i="3"/>
  <c r="L499" i="3"/>
  <c r="E499" i="3"/>
  <c r="L498" i="3"/>
  <c r="E498" i="3"/>
  <c r="K497" i="3"/>
  <c r="I71" i="14" s="1"/>
  <c r="J497" i="3"/>
  <c r="H71" i="14" s="1"/>
  <c r="I497" i="3"/>
  <c r="G71" i="14" s="1"/>
  <c r="H497" i="3"/>
  <c r="G497" i="3"/>
  <c r="F497" i="3"/>
  <c r="L496" i="3"/>
  <c r="E496" i="3"/>
  <c r="L495" i="3"/>
  <c r="E495" i="3"/>
  <c r="L494" i="3"/>
  <c r="E494" i="3"/>
  <c r="L493" i="3"/>
  <c r="E493" i="3"/>
  <c r="L492" i="3"/>
  <c r="E492" i="3"/>
  <c r="L491" i="3"/>
  <c r="E491" i="3"/>
  <c r="L490" i="3"/>
  <c r="E490" i="3"/>
  <c r="L489" i="3"/>
  <c r="E489" i="3"/>
  <c r="L488" i="3"/>
  <c r="E488" i="3"/>
  <c r="L487" i="3"/>
  <c r="E487" i="3"/>
  <c r="L486" i="3"/>
  <c r="E486" i="3"/>
  <c r="L485" i="3"/>
  <c r="E485" i="3"/>
  <c r="L484" i="3"/>
  <c r="E484" i="3"/>
  <c r="L483" i="3"/>
  <c r="E483" i="3"/>
  <c r="L482" i="3"/>
  <c r="E482" i="3"/>
  <c r="K481" i="3"/>
  <c r="J481" i="3"/>
  <c r="I481" i="3"/>
  <c r="H481" i="3"/>
  <c r="G481" i="3"/>
  <c r="F481" i="3"/>
  <c r="L480" i="3"/>
  <c r="E480" i="3"/>
  <c r="L479" i="3"/>
  <c r="E479" i="3"/>
  <c r="K478" i="3"/>
  <c r="J478" i="3"/>
  <c r="I478" i="3"/>
  <c r="H478" i="3"/>
  <c r="G478" i="3"/>
  <c r="F478" i="3"/>
  <c r="L477" i="3"/>
  <c r="E477" i="3"/>
  <c r="L476" i="3"/>
  <c r="E476" i="3"/>
  <c r="L475" i="3"/>
  <c r="E475" i="3"/>
  <c r="L474" i="3"/>
  <c r="E474" i="3"/>
  <c r="L473" i="3"/>
  <c r="E473" i="3"/>
  <c r="L472" i="3"/>
  <c r="E472" i="3"/>
  <c r="K471" i="3"/>
  <c r="I80" i="14" s="1"/>
  <c r="J471" i="3"/>
  <c r="H80" i="14" s="1"/>
  <c r="I471" i="3"/>
  <c r="H471" i="3"/>
  <c r="G471" i="3"/>
  <c r="F471" i="3"/>
  <c r="L470" i="3"/>
  <c r="E470" i="3"/>
  <c r="L469" i="3"/>
  <c r="E469" i="3"/>
  <c r="K468" i="3"/>
  <c r="J468" i="3"/>
  <c r="I468" i="3"/>
  <c r="H468" i="3"/>
  <c r="G468" i="3"/>
  <c r="F468" i="3"/>
  <c r="L467" i="3"/>
  <c r="E467" i="3"/>
  <c r="L466" i="3"/>
  <c r="E466" i="3"/>
  <c r="K465" i="3"/>
  <c r="J465" i="3"/>
  <c r="I465" i="3"/>
  <c r="H465" i="3"/>
  <c r="G465" i="3"/>
  <c r="F465" i="3"/>
  <c r="L464" i="3"/>
  <c r="E464" i="3"/>
  <c r="L463" i="3"/>
  <c r="E463" i="3"/>
  <c r="L462" i="3"/>
  <c r="E462" i="3"/>
  <c r="K461" i="3"/>
  <c r="I76" i="14" s="1"/>
  <c r="J461" i="3"/>
  <c r="H76" i="14" s="1"/>
  <c r="I461" i="3"/>
  <c r="G76" i="14" s="1"/>
  <c r="H461" i="3"/>
  <c r="G461" i="3"/>
  <c r="F461" i="3"/>
  <c r="E456" i="3"/>
  <c r="F454" i="3"/>
  <c r="F451" i="3"/>
  <c r="E451" i="3"/>
  <c r="E440" i="3"/>
  <c r="F438" i="3"/>
  <c r="F435" i="3"/>
  <c r="E435" i="3"/>
  <c r="L428" i="3"/>
  <c r="E428" i="3"/>
  <c r="L427" i="3"/>
  <c r="E427" i="3"/>
  <c r="K426" i="3"/>
  <c r="J426" i="3"/>
  <c r="I426" i="3"/>
  <c r="G59" i="14" s="1"/>
  <c r="H426" i="3"/>
  <c r="H429" i="3" s="1"/>
  <c r="G426" i="3"/>
  <c r="G429" i="3" s="1"/>
  <c r="F426" i="3"/>
  <c r="F429" i="3" s="1"/>
  <c r="L425" i="3"/>
  <c r="E425" i="3"/>
  <c r="L424" i="3"/>
  <c r="E424" i="3"/>
  <c r="L423" i="3"/>
  <c r="E423" i="3"/>
  <c r="L422" i="3"/>
  <c r="E422" i="3"/>
  <c r="L418" i="3"/>
  <c r="E418" i="3"/>
  <c r="L417" i="3"/>
  <c r="E417" i="3"/>
  <c r="L416" i="3"/>
  <c r="E416" i="3"/>
  <c r="L415" i="3"/>
  <c r="E415" i="3"/>
  <c r="L414" i="3"/>
  <c r="E414" i="3"/>
  <c r="L413" i="3"/>
  <c r="E413" i="3"/>
  <c r="K412" i="3"/>
  <c r="I62" i="14" s="1"/>
  <c r="J412" i="3"/>
  <c r="H62" i="14" s="1"/>
  <c r="I412" i="3"/>
  <c r="G62" i="14" s="1"/>
  <c r="H412" i="3"/>
  <c r="G412" i="3"/>
  <c r="F412" i="3"/>
  <c r="L411" i="3"/>
  <c r="E411" i="3"/>
  <c r="L410" i="3"/>
  <c r="E410" i="3"/>
  <c r="K409" i="3"/>
  <c r="J409" i="3"/>
  <c r="I409" i="3"/>
  <c r="H409" i="3"/>
  <c r="G409" i="3"/>
  <c r="F409" i="3"/>
  <c r="L408" i="3"/>
  <c r="E408" i="3"/>
  <c r="L407" i="3"/>
  <c r="E407" i="3"/>
  <c r="K406" i="3"/>
  <c r="J406" i="3"/>
  <c r="I406" i="3"/>
  <c r="H406" i="3"/>
  <c r="G406" i="3"/>
  <c r="F406" i="3"/>
  <c r="L405" i="3"/>
  <c r="E405" i="3"/>
  <c r="L404" i="3"/>
  <c r="E404" i="3"/>
  <c r="L403" i="3"/>
  <c r="E403" i="3"/>
  <c r="K402" i="3"/>
  <c r="J402" i="3"/>
  <c r="I402" i="3"/>
  <c r="H402" i="3"/>
  <c r="G402" i="3"/>
  <c r="F402" i="3"/>
  <c r="L401" i="3"/>
  <c r="E401" i="3"/>
  <c r="L400" i="3"/>
  <c r="E400" i="3"/>
  <c r="M400" i="3" s="1"/>
  <c r="K399" i="3"/>
  <c r="J399" i="3"/>
  <c r="I399" i="3"/>
  <c r="H399" i="3"/>
  <c r="G399" i="3"/>
  <c r="F399" i="3"/>
  <c r="L398" i="3"/>
  <c r="E398" i="3"/>
  <c r="L397" i="3"/>
  <c r="E397" i="3"/>
  <c r="K396" i="3"/>
  <c r="J396" i="3"/>
  <c r="I396" i="3"/>
  <c r="H396" i="3"/>
  <c r="G396" i="3"/>
  <c r="F396" i="3"/>
  <c r="L395" i="3"/>
  <c r="E395" i="3"/>
  <c r="L394" i="3"/>
  <c r="E394" i="3"/>
  <c r="L393" i="3"/>
  <c r="E393" i="3"/>
  <c r="L392" i="3"/>
  <c r="E392" i="3"/>
  <c r="L390" i="3"/>
  <c r="E390" i="3"/>
  <c r="L389" i="3"/>
  <c r="E389" i="3"/>
  <c r="K388" i="3"/>
  <c r="J388" i="3"/>
  <c r="I388" i="3"/>
  <c r="H388" i="3"/>
  <c r="G388" i="3"/>
  <c r="F388" i="3"/>
  <c r="L387" i="3"/>
  <c r="E387" i="3"/>
  <c r="L386" i="3"/>
  <c r="E386" i="3"/>
  <c r="L385" i="3"/>
  <c r="E385" i="3"/>
  <c r="L384" i="3"/>
  <c r="E384" i="3"/>
  <c r="K383" i="3"/>
  <c r="J383" i="3"/>
  <c r="I383" i="3"/>
  <c r="H383" i="3"/>
  <c r="G383" i="3"/>
  <c r="F383" i="3"/>
  <c r="L382" i="3"/>
  <c r="E382" i="3"/>
  <c r="L381" i="3"/>
  <c r="E381" i="3"/>
  <c r="L380" i="3"/>
  <c r="E380" i="3"/>
  <c r="L379" i="3"/>
  <c r="E379" i="3"/>
  <c r="L378" i="3"/>
  <c r="E378" i="3"/>
  <c r="L377" i="3"/>
  <c r="E377" i="3"/>
  <c r="L376" i="3"/>
  <c r="E376" i="3"/>
  <c r="K375" i="3"/>
  <c r="J375" i="3"/>
  <c r="I375" i="3"/>
  <c r="H375" i="3"/>
  <c r="G375" i="3"/>
  <c r="F375" i="3"/>
  <c r="L374" i="3"/>
  <c r="E374" i="3"/>
  <c r="L373" i="3"/>
  <c r="E373" i="3"/>
  <c r="L372" i="3"/>
  <c r="E372" i="3"/>
  <c r="L371" i="3"/>
  <c r="E371" i="3"/>
  <c r="L370" i="3"/>
  <c r="E370" i="3"/>
  <c r="L369" i="3"/>
  <c r="E369" i="3"/>
  <c r="L368" i="3"/>
  <c r="E368" i="3"/>
  <c r="L367" i="3"/>
  <c r="E367" i="3"/>
  <c r="L366" i="3"/>
  <c r="E366" i="3"/>
  <c r="L365" i="3"/>
  <c r="E365" i="3"/>
  <c r="L364" i="3"/>
  <c r="E364" i="3"/>
  <c r="L363" i="3"/>
  <c r="E363" i="3"/>
  <c r="L362" i="3"/>
  <c r="E362" i="3"/>
  <c r="K361" i="3"/>
  <c r="J361" i="3"/>
  <c r="J419" i="3" s="1"/>
  <c r="I361" i="3"/>
  <c r="H361" i="3"/>
  <c r="G361" i="3"/>
  <c r="F361" i="3"/>
  <c r="E355" i="3"/>
  <c r="F353" i="3"/>
  <c r="F350" i="3"/>
  <c r="E350" i="3"/>
  <c r="E181" i="3"/>
  <c r="F179" i="3"/>
  <c r="F176" i="3"/>
  <c r="E176" i="3"/>
  <c r="L168" i="3"/>
  <c r="E168" i="3"/>
  <c r="L167" i="3"/>
  <c r="E167" i="3"/>
  <c r="L166" i="3"/>
  <c r="E166" i="3"/>
  <c r="L165" i="3"/>
  <c r="E165" i="3"/>
  <c r="L164" i="3"/>
  <c r="E164" i="3"/>
  <c r="L163" i="3"/>
  <c r="E163" i="3"/>
  <c r="L162" i="3"/>
  <c r="E162" i="3"/>
  <c r="L161" i="3"/>
  <c r="E161" i="3"/>
  <c r="K160" i="3"/>
  <c r="J160" i="3"/>
  <c r="I160" i="3"/>
  <c r="H160" i="3"/>
  <c r="G160" i="3"/>
  <c r="F160" i="3"/>
  <c r="L159" i="3"/>
  <c r="E159" i="3"/>
  <c r="L158" i="3"/>
  <c r="E158" i="3"/>
  <c r="L157" i="3"/>
  <c r="E157" i="3"/>
  <c r="L156" i="3"/>
  <c r="E156" i="3"/>
  <c r="L155" i="3"/>
  <c r="E155" i="3"/>
  <c r="L154" i="3"/>
  <c r="E154" i="3"/>
  <c r="L153" i="3"/>
  <c r="E153" i="3"/>
  <c r="L152" i="3"/>
  <c r="E152" i="3"/>
  <c r="K151" i="3"/>
  <c r="J151" i="3"/>
  <c r="I151" i="3"/>
  <c r="H151" i="3"/>
  <c r="G151" i="3"/>
  <c r="F151" i="3"/>
  <c r="L150" i="3"/>
  <c r="E150" i="3"/>
  <c r="L149" i="3"/>
  <c r="E149" i="3"/>
  <c r="L148" i="3"/>
  <c r="E148" i="3"/>
  <c r="L147" i="3"/>
  <c r="E147" i="3"/>
  <c r="L146" i="3"/>
  <c r="E146" i="3"/>
  <c r="L145" i="3"/>
  <c r="E145" i="3"/>
  <c r="L144" i="3"/>
  <c r="E144" i="3"/>
  <c r="L143" i="3"/>
  <c r="E143" i="3"/>
  <c r="K142" i="3"/>
  <c r="J142" i="3"/>
  <c r="I142" i="3"/>
  <c r="H142" i="3"/>
  <c r="G142" i="3"/>
  <c r="F142" i="3"/>
  <c r="L141" i="3"/>
  <c r="E141" i="3"/>
  <c r="L140" i="3"/>
  <c r="E140" i="3"/>
  <c r="K139" i="3"/>
  <c r="I36" i="14" s="1"/>
  <c r="J139" i="3"/>
  <c r="H36" i="14" s="1"/>
  <c r="I139" i="3"/>
  <c r="G36" i="14" s="1"/>
  <c r="H139" i="3"/>
  <c r="G139" i="3"/>
  <c r="F139" i="3"/>
  <c r="L138" i="3"/>
  <c r="E138" i="3"/>
  <c r="L137" i="3"/>
  <c r="E137" i="3"/>
  <c r="L136" i="3"/>
  <c r="E136" i="3"/>
  <c r="L135" i="3"/>
  <c r="Q25" i="15" s="1"/>
  <c r="E135" i="3"/>
  <c r="L134" i="3"/>
  <c r="E134" i="3"/>
  <c r="L133" i="3"/>
  <c r="E133" i="3"/>
  <c r="L132" i="3"/>
  <c r="E132" i="3"/>
  <c r="L131" i="3"/>
  <c r="E131" i="3"/>
  <c r="L130" i="3"/>
  <c r="E130" i="3"/>
  <c r="L129" i="3"/>
  <c r="E129" i="3"/>
  <c r="L128" i="3"/>
  <c r="E128" i="3"/>
  <c r="L127" i="3"/>
  <c r="E127" i="3"/>
  <c r="L126" i="3"/>
  <c r="E126" i="3"/>
  <c r="K125" i="3"/>
  <c r="I33" i="14" s="1"/>
  <c r="J125" i="3"/>
  <c r="H33" i="14" s="1"/>
  <c r="I125" i="3"/>
  <c r="G33" i="14" s="1"/>
  <c r="H125" i="3"/>
  <c r="G125" i="3"/>
  <c r="F125" i="3"/>
  <c r="L124" i="3"/>
  <c r="Q38" i="15" s="1"/>
  <c r="E124" i="3"/>
  <c r="L123" i="3"/>
  <c r="Q37" i="15" s="1"/>
  <c r="E123" i="3"/>
  <c r="P37" i="15" s="1"/>
  <c r="I37" i="15" s="1"/>
  <c r="L122" i="3"/>
  <c r="E122" i="3"/>
  <c r="K121" i="3"/>
  <c r="J121" i="3"/>
  <c r="I121" i="3"/>
  <c r="H121" i="3"/>
  <c r="G121" i="3"/>
  <c r="F121" i="3"/>
  <c r="L120" i="3"/>
  <c r="E120" i="3"/>
  <c r="L119" i="3"/>
  <c r="E119" i="3"/>
  <c r="L118" i="3"/>
  <c r="E118" i="3"/>
  <c r="L117" i="3"/>
  <c r="E117" i="3"/>
  <c r="L116" i="3"/>
  <c r="E116" i="3"/>
  <c r="L114" i="3"/>
  <c r="E114" i="3"/>
  <c r="L113" i="3"/>
  <c r="E113" i="3"/>
  <c r="K112" i="3"/>
  <c r="J112" i="3"/>
  <c r="H32" i="14" s="1"/>
  <c r="I112" i="3"/>
  <c r="G32" i="14" s="1"/>
  <c r="H112" i="3"/>
  <c r="G112" i="3"/>
  <c r="F112" i="3"/>
  <c r="L111" i="3"/>
  <c r="E111" i="3"/>
  <c r="L110" i="3"/>
  <c r="E110" i="3"/>
  <c r="L109" i="3"/>
  <c r="E109" i="3"/>
  <c r="K108" i="3"/>
  <c r="I31" i="14" s="1"/>
  <c r="J108" i="3"/>
  <c r="H31" i="14" s="1"/>
  <c r="I108" i="3"/>
  <c r="G31" i="14" s="1"/>
  <c r="H108" i="3"/>
  <c r="G108" i="3"/>
  <c r="F108" i="3"/>
  <c r="L107" i="3"/>
  <c r="E107" i="3"/>
  <c r="L106" i="3"/>
  <c r="E106" i="3"/>
  <c r="L105" i="3"/>
  <c r="E105" i="3"/>
  <c r="L104" i="3"/>
  <c r="E104" i="3"/>
  <c r="L103" i="3"/>
  <c r="E103" i="3"/>
  <c r="L102" i="3"/>
  <c r="E102" i="3"/>
  <c r="L101" i="3"/>
  <c r="E101" i="3"/>
  <c r="L100" i="3"/>
  <c r="E100" i="3"/>
  <c r="L99" i="3"/>
  <c r="E99" i="3"/>
  <c r="L98" i="3"/>
  <c r="E98" i="3"/>
  <c r="L97" i="3"/>
  <c r="E97" i="3"/>
  <c r="L96" i="3"/>
  <c r="E96" i="3"/>
  <c r="L95" i="3"/>
  <c r="E95" i="3"/>
  <c r="K94" i="3"/>
  <c r="J94" i="3"/>
  <c r="I94" i="3"/>
  <c r="H94" i="3"/>
  <c r="G94" i="3"/>
  <c r="F94" i="3"/>
  <c r="L93" i="3"/>
  <c r="E93" i="3"/>
  <c r="L92" i="3"/>
  <c r="E92" i="3"/>
  <c r="E90" i="3" s="1"/>
  <c r="L91" i="3"/>
  <c r="E91" i="3"/>
  <c r="K90" i="3"/>
  <c r="I30" i="14" s="1"/>
  <c r="I90" i="3"/>
  <c r="H90" i="3"/>
  <c r="F90" i="3"/>
  <c r="L89" i="3"/>
  <c r="E89" i="3"/>
  <c r="L88" i="3"/>
  <c r="E88" i="3"/>
  <c r="L86" i="3"/>
  <c r="E86" i="3"/>
  <c r="L85" i="3"/>
  <c r="E85" i="3"/>
  <c r="L84" i="3"/>
  <c r="E84" i="3"/>
  <c r="L83" i="3"/>
  <c r="E83" i="3"/>
  <c r="L82" i="3"/>
  <c r="E82" i="3"/>
  <c r="P20" i="15" s="1"/>
  <c r="L81" i="3"/>
  <c r="E81" i="3"/>
  <c r="L80" i="3"/>
  <c r="E80" i="3"/>
  <c r="L79" i="3"/>
  <c r="E79" i="3"/>
  <c r="L78" i="3"/>
  <c r="E78" i="3"/>
  <c r="L77" i="3"/>
  <c r="Q17" i="15" s="1"/>
  <c r="J17" i="15" s="1"/>
  <c r="E77" i="3"/>
  <c r="E28" i="14" s="1"/>
  <c r="L76" i="3"/>
  <c r="E76" i="3"/>
  <c r="L75" i="3"/>
  <c r="E75" i="3"/>
  <c r="K74" i="3"/>
  <c r="I26" i="14" s="1"/>
  <c r="J74" i="3"/>
  <c r="H26" i="14" s="1"/>
  <c r="I74" i="3"/>
  <c r="G26" i="14" s="1"/>
  <c r="H74" i="3"/>
  <c r="G74" i="3"/>
  <c r="F74" i="3"/>
  <c r="L73" i="3"/>
  <c r="E73" i="3"/>
  <c r="L72" i="3"/>
  <c r="E72" i="3"/>
  <c r="L71" i="3"/>
  <c r="E71" i="3"/>
  <c r="L70" i="3"/>
  <c r="E70" i="3"/>
  <c r="L69" i="3"/>
  <c r="E69" i="3"/>
  <c r="L68" i="3"/>
  <c r="E68" i="3"/>
  <c r="L67" i="3"/>
  <c r="E67" i="3"/>
  <c r="L66" i="3"/>
  <c r="E66" i="3"/>
  <c r="K65" i="3"/>
  <c r="J65" i="3"/>
  <c r="I65" i="3"/>
  <c r="H65" i="3"/>
  <c r="G65" i="3"/>
  <c r="F65" i="3"/>
  <c r="L64" i="3"/>
  <c r="E64" i="3"/>
  <c r="L63" i="3"/>
  <c r="E63" i="3"/>
  <c r="L62" i="3"/>
  <c r="E62" i="3"/>
  <c r="K61" i="3"/>
  <c r="J61" i="3"/>
  <c r="I61" i="3"/>
  <c r="H61" i="3"/>
  <c r="G61" i="3"/>
  <c r="F61" i="3"/>
  <c r="L60" i="3"/>
  <c r="E60" i="3"/>
  <c r="L59" i="3"/>
  <c r="E59" i="3"/>
  <c r="K58" i="3"/>
  <c r="J58" i="3"/>
  <c r="I58" i="3"/>
  <c r="H58" i="3"/>
  <c r="G58" i="3"/>
  <c r="F58" i="3"/>
  <c r="L57" i="3"/>
  <c r="E57" i="3"/>
  <c r="L56" i="3"/>
  <c r="E56" i="3"/>
  <c r="L55" i="3"/>
  <c r="E55" i="3"/>
  <c r="L54" i="3"/>
  <c r="E54" i="3"/>
  <c r="L53" i="3"/>
  <c r="E53" i="3"/>
  <c r="K52" i="3"/>
  <c r="J52" i="3"/>
  <c r="I52" i="3"/>
  <c r="H52" i="3"/>
  <c r="G52" i="3"/>
  <c r="F52" i="3"/>
  <c r="L51" i="3"/>
  <c r="E51" i="3"/>
  <c r="L50" i="3"/>
  <c r="E50" i="3"/>
  <c r="L49" i="3"/>
  <c r="E49" i="3"/>
  <c r="L48" i="3"/>
  <c r="E48" i="3"/>
  <c r="K47" i="3"/>
  <c r="J47" i="3"/>
  <c r="I47" i="3"/>
  <c r="H47" i="3"/>
  <c r="G47" i="3"/>
  <c r="F47" i="3"/>
  <c r="L46" i="3"/>
  <c r="E46" i="3"/>
  <c r="L45" i="3"/>
  <c r="E45" i="3"/>
  <c r="L44" i="3"/>
  <c r="E44" i="3"/>
  <c r="L43" i="3"/>
  <c r="E43" i="3"/>
  <c r="L42" i="3"/>
  <c r="E42" i="3"/>
  <c r="L41" i="3"/>
  <c r="E41" i="3"/>
  <c r="L40" i="3"/>
  <c r="E40" i="3"/>
  <c r="K39" i="3"/>
  <c r="J39" i="3"/>
  <c r="I39" i="3"/>
  <c r="H39" i="3"/>
  <c r="G39" i="3"/>
  <c r="F39" i="3"/>
  <c r="L38" i="3"/>
  <c r="E38" i="3"/>
  <c r="L37" i="3"/>
  <c r="E37" i="3"/>
  <c r="L36" i="3"/>
  <c r="E36" i="3"/>
  <c r="L35" i="3"/>
  <c r="E35" i="3"/>
  <c r="L34" i="3"/>
  <c r="E34" i="3"/>
  <c r="K33" i="3"/>
  <c r="J33" i="3"/>
  <c r="I33" i="3"/>
  <c r="H33" i="3"/>
  <c r="G33" i="3"/>
  <c r="F33" i="3"/>
  <c r="L32" i="3"/>
  <c r="E32" i="3"/>
  <c r="L31" i="3"/>
  <c r="E31" i="3"/>
  <c r="L30" i="3"/>
  <c r="E30" i="3"/>
  <c r="L29" i="3"/>
  <c r="E29" i="3"/>
  <c r="K28" i="3"/>
  <c r="J28" i="3"/>
  <c r="I28" i="3"/>
  <c r="H28" i="3"/>
  <c r="G28" i="3"/>
  <c r="F28" i="3"/>
  <c r="L27" i="3"/>
  <c r="E27" i="3"/>
  <c r="L26" i="3"/>
  <c r="E26" i="3"/>
  <c r="L24" i="3"/>
  <c r="E24" i="3"/>
  <c r="L23" i="3"/>
  <c r="E23" i="3"/>
  <c r="F15" i="3"/>
  <c r="Q2" i="15" s="1"/>
  <c r="B452" i="3"/>
  <c r="B451" i="3"/>
  <c r="B439" i="3"/>
  <c r="B436" i="3"/>
  <c r="B435" i="3"/>
  <c r="B354" i="3"/>
  <c r="B351" i="3"/>
  <c r="B350" i="3"/>
  <c r="B180" i="3"/>
  <c r="B177" i="3"/>
  <c r="B176" i="3"/>
  <c r="M607" i="3"/>
  <c r="M298" i="3"/>
  <c r="M299" i="3"/>
  <c r="M300" i="3"/>
  <c r="M420" i="3"/>
  <c r="M421" i="3"/>
  <c r="I429" i="3"/>
  <c r="T109" i="11"/>
  <c r="S30" i="11"/>
  <c r="S39" i="11"/>
  <c r="T40" i="11"/>
  <c r="S108" i="11"/>
  <c r="T134" i="11"/>
  <c r="T32" i="11"/>
  <c r="T116" i="11"/>
  <c r="S119" i="11"/>
  <c r="T122" i="11"/>
  <c r="L92" i="11"/>
  <c r="T92" i="11"/>
  <c r="T128" i="11"/>
  <c r="L127" i="11"/>
  <c r="T127" i="11"/>
  <c r="P36" i="15"/>
  <c r="T137" i="11"/>
  <c r="L33" i="11"/>
  <c r="T33" i="11" s="1"/>
  <c r="T35" i="11"/>
  <c r="L76" i="11"/>
  <c r="T76" i="11" s="1"/>
  <c r="P27" i="15"/>
  <c r="E27" i="14"/>
  <c r="S83" i="11"/>
  <c r="L108" i="11"/>
  <c r="T108" i="11" s="1"/>
  <c r="M498" i="3"/>
  <c r="F22" i="15"/>
  <c r="L136" i="11"/>
  <c r="T136" i="11" s="1"/>
  <c r="T67" i="11"/>
  <c r="T125" i="11"/>
  <c r="U145" i="11"/>
  <c r="F105" i="15"/>
  <c r="L123" i="15"/>
  <c r="F98" i="15"/>
  <c r="G36" i="15"/>
  <c r="G40" i="15"/>
  <c r="L25" i="15"/>
  <c r="G44" i="15"/>
  <c r="F44" i="15"/>
  <c r="L117" i="15"/>
  <c r="G21" i="15"/>
  <c r="L38" i="15"/>
  <c r="F93" i="15"/>
  <c r="F65" i="15"/>
  <c r="G27" i="15"/>
  <c r="L60" i="15"/>
  <c r="F27" i="15"/>
  <c r="L36" i="15"/>
  <c r="F92" i="15"/>
  <c r="F355" i="3"/>
  <c r="T117" i="11"/>
  <c r="L115" i="11"/>
  <c r="T115" i="11"/>
  <c r="L30" i="11"/>
  <c r="M145" i="11"/>
  <c r="F20" i="15"/>
  <c r="L43" i="15"/>
  <c r="L94" i="15"/>
  <c r="L83" i="11"/>
  <c r="T83" i="11" s="1"/>
  <c r="T133" i="11"/>
  <c r="P38" i="15"/>
  <c r="R145" i="11"/>
  <c r="T41" i="11"/>
  <c r="L39" i="11"/>
  <c r="T39" i="11" s="1"/>
  <c r="L101" i="11"/>
  <c r="T101" i="11" s="1"/>
  <c r="N145" i="11"/>
  <c r="L48" i="11"/>
  <c r="T48" i="11" s="1"/>
  <c r="O145" i="11"/>
  <c r="S33" i="11"/>
  <c r="T71" i="11"/>
  <c r="L70" i="11"/>
  <c r="T70" i="11"/>
  <c r="S115" i="11"/>
  <c r="L119" i="11"/>
  <c r="T119" i="11" s="1"/>
  <c r="T30" i="11"/>
  <c r="L516" i="3" l="1"/>
  <c r="E361" i="3"/>
  <c r="E375" i="3"/>
  <c r="E383" i="3"/>
  <c r="E388" i="3"/>
  <c r="E396" i="3"/>
  <c r="E402" i="3"/>
  <c r="E412" i="3"/>
  <c r="E62" i="14" s="1"/>
  <c r="M91" i="3"/>
  <c r="M134" i="3"/>
  <c r="E160" i="3"/>
  <c r="Q105" i="15"/>
  <c r="J105" i="15" s="1"/>
  <c r="M939" i="3"/>
  <c r="M146" i="3"/>
  <c r="M362" i="3"/>
  <c r="M364" i="3"/>
  <c r="M370" i="3"/>
  <c r="M386" i="3"/>
  <c r="M576" i="3"/>
  <c r="M974" i="3"/>
  <c r="M903" i="3"/>
  <c r="L4" i="15"/>
  <c r="L61" i="3"/>
  <c r="M422" i="3"/>
  <c r="L503" i="3"/>
  <c r="L536" i="3"/>
  <c r="L541" i="3"/>
  <c r="Q131" i="15"/>
  <c r="J131" i="15" s="1"/>
  <c r="M906" i="3"/>
  <c r="M921" i="3"/>
  <c r="M96" i="3"/>
  <c r="M102" i="3"/>
  <c r="M427" i="3"/>
  <c r="M463" i="3"/>
  <c r="M467" i="3"/>
  <c r="M473" i="3"/>
  <c r="M475" i="3"/>
  <c r="M477" i="3"/>
  <c r="M479" i="3"/>
  <c r="M485" i="3"/>
  <c r="M495" i="3"/>
  <c r="M499" i="3"/>
  <c r="M501" i="3"/>
  <c r="M519" i="3"/>
  <c r="M537" i="3"/>
  <c r="M545" i="3"/>
  <c r="M551" i="3"/>
  <c r="M553" i="3"/>
  <c r="M555" i="3"/>
  <c r="M557" i="3"/>
  <c r="M563" i="3"/>
  <c r="M565" i="3"/>
  <c r="M569" i="3"/>
  <c r="M571" i="3"/>
  <c r="M573" i="3"/>
  <c r="M575" i="3"/>
  <c r="M579" i="3"/>
  <c r="M589" i="3"/>
  <c r="M593" i="3"/>
  <c r="F93" i="14"/>
  <c r="F440" i="3"/>
  <c r="M556" i="3"/>
  <c r="M558" i="3"/>
  <c r="M564" i="3"/>
  <c r="M570" i="3"/>
  <c r="F456" i="3"/>
  <c r="L39" i="3"/>
  <c r="F15" i="14"/>
  <c r="M43" i="3"/>
  <c r="M49" i="3"/>
  <c r="M51" i="3"/>
  <c r="M53" i="3"/>
  <c r="M63" i="3"/>
  <c r="M75" i="3"/>
  <c r="M506" i="3"/>
  <c r="M510" i="3"/>
  <c r="M528" i="3"/>
  <c r="M540" i="3"/>
  <c r="L9" i="15"/>
  <c r="M912" i="3"/>
  <c r="M965" i="3"/>
  <c r="M943" i="3"/>
  <c r="E399" i="3"/>
  <c r="M580" i="3"/>
  <c r="M78" i="3"/>
  <c r="M98" i="3"/>
  <c r="M119" i="3"/>
  <c r="M127" i="3"/>
  <c r="M389" i="3"/>
  <c r="M392" i="3"/>
  <c r="M394" i="3"/>
  <c r="M404" i="3"/>
  <c r="M416" i="3"/>
  <c r="M988" i="3"/>
  <c r="B353" i="3"/>
  <c r="B454" i="3"/>
  <c r="E461" i="3"/>
  <c r="E76" i="14" s="1"/>
  <c r="E70" i="14"/>
  <c r="E516" i="3"/>
  <c r="M516" i="3" s="1"/>
  <c r="E521" i="3"/>
  <c r="H88" i="14"/>
  <c r="P129" i="15"/>
  <c r="I129" i="15" s="1"/>
  <c r="E93" i="14"/>
  <c r="F70" i="14"/>
  <c r="F72" i="14"/>
  <c r="M779" i="3"/>
  <c r="M835" i="3"/>
  <c r="M1009" i="3"/>
  <c r="M81" i="3"/>
  <c r="M85" i="3"/>
  <c r="M88" i="3"/>
  <c r="M95" i="3"/>
  <c r="M97" i="3"/>
  <c r="M101" i="3"/>
  <c r="M103" i="3"/>
  <c r="M105" i="3"/>
  <c r="M107" i="3"/>
  <c r="M113" i="3"/>
  <c r="M118" i="3"/>
  <c r="M366" i="3"/>
  <c r="M374" i="3"/>
  <c r="M376" i="3"/>
  <c r="M382" i="3"/>
  <c r="M384" i="3"/>
  <c r="M393" i="3"/>
  <c r="M407" i="3"/>
  <c r="M413" i="3"/>
  <c r="M415" i="3"/>
  <c r="M417" i="3"/>
  <c r="M424" i="3"/>
  <c r="L426" i="3"/>
  <c r="Q116" i="15"/>
  <c r="J116" i="15" s="1"/>
  <c r="Q114" i="15"/>
  <c r="Q130" i="15"/>
  <c r="F60" i="15"/>
  <c r="L51" i="15"/>
  <c r="G51" i="15"/>
  <c r="L35" i="15"/>
  <c r="F73" i="15"/>
  <c r="L122" i="15"/>
  <c r="L129" i="15"/>
  <c r="L98" i="15"/>
  <c r="F66" i="15"/>
  <c r="F67" i="15" s="1"/>
  <c r="G14" i="15"/>
  <c r="F125" i="15"/>
  <c r="J112" i="15"/>
  <c r="G66" i="15"/>
  <c r="L16" i="15"/>
  <c r="F14" i="15"/>
  <c r="F122" i="15"/>
  <c r="L13" i="15"/>
  <c r="G109" i="15"/>
  <c r="G110" i="15" s="1"/>
  <c r="L37" i="15"/>
  <c r="F87" i="15"/>
  <c r="G25" i="15"/>
  <c r="E73" i="14"/>
  <c r="M542" i="3"/>
  <c r="G17" i="15"/>
  <c r="F15" i="15"/>
  <c r="G20" i="15"/>
  <c r="F55" i="15"/>
  <c r="G45" i="15"/>
  <c r="F124" i="15"/>
  <c r="F79" i="15"/>
  <c r="L112" i="15"/>
  <c r="L54" i="15"/>
  <c r="F74" i="15"/>
  <c r="F53" i="15"/>
  <c r="F36" i="15"/>
  <c r="L21" i="15"/>
  <c r="G124" i="15"/>
  <c r="L87" i="15"/>
  <c r="L91" i="15"/>
  <c r="G69" i="15"/>
  <c r="G131" i="15"/>
  <c r="F25" i="15"/>
  <c r="G13" i="15"/>
  <c r="L108" i="15"/>
  <c r="I27" i="15"/>
  <c r="G122" i="15"/>
  <c r="G58" i="15"/>
  <c r="F61" i="15"/>
  <c r="L58" i="15"/>
  <c r="L15" i="15"/>
  <c r="F130" i="15"/>
  <c r="G129" i="15"/>
  <c r="G26" i="15"/>
  <c r="F26" i="15"/>
  <c r="G54" i="15"/>
  <c r="L70" i="15"/>
  <c r="G55" i="15"/>
  <c r="G42" i="15"/>
  <c r="L42" i="15"/>
  <c r="L18" i="15"/>
  <c r="L105" i="15"/>
  <c r="F113" i="15"/>
  <c r="F114" i="15" s="1"/>
  <c r="F129" i="15"/>
  <c r="F45" i="15"/>
  <c r="L52" i="15"/>
  <c r="F16" i="15"/>
  <c r="G93" i="15"/>
  <c r="G116" i="15"/>
  <c r="L62" i="15"/>
  <c r="G112" i="15"/>
  <c r="G114" i="15" s="1"/>
  <c r="G88" i="15"/>
  <c r="L61" i="15"/>
  <c r="G125" i="15"/>
  <c r="N125" i="15" s="1"/>
  <c r="F108" i="15"/>
  <c r="F123" i="15"/>
  <c r="G19" i="15"/>
  <c r="G53" i="15"/>
  <c r="F117" i="15"/>
  <c r="F37" i="15"/>
  <c r="G65" i="15"/>
  <c r="G38" i="15"/>
  <c r="L45" i="15"/>
  <c r="F42" i="15"/>
  <c r="L88" i="15"/>
  <c r="L65" i="15"/>
  <c r="L116" i="15"/>
  <c r="L118" i="15" s="1"/>
  <c r="G87" i="15"/>
  <c r="G15" i="15"/>
  <c r="F97" i="15"/>
  <c r="F104" i="15"/>
  <c r="F106" i="15" s="1"/>
  <c r="L109" i="15"/>
  <c r="L40" i="15"/>
  <c r="G59" i="15"/>
  <c r="F91" i="15"/>
  <c r="F95" i="15" s="1"/>
  <c r="L17" i="15"/>
  <c r="L130" i="15"/>
  <c r="G91" i="15"/>
  <c r="G92" i="15"/>
  <c r="G80" i="15"/>
  <c r="G123" i="15"/>
  <c r="F54" i="15"/>
  <c r="F59" i="15"/>
  <c r="L20" i="15"/>
  <c r="F52" i="15"/>
  <c r="G70" i="15"/>
  <c r="L80" i="15"/>
  <c r="L74" i="15"/>
  <c r="G52" i="15"/>
  <c r="G35" i="15"/>
  <c r="G105" i="15"/>
  <c r="G106" i="15" s="1"/>
  <c r="F13" i="15"/>
  <c r="F38" i="15"/>
  <c r="G74" i="15"/>
  <c r="G73" i="15"/>
  <c r="F69" i="15"/>
  <c r="L59" i="15"/>
  <c r="F116" i="15"/>
  <c r="L19" i="15"/>
  <c r="B348" i="3"/>
  <c r="B449" i="3"/>
  <c r="G117" i="15"/>
  <c r="M484" i="3"/>
  <c r="F131" i="15"/>
  <c r="G22" i="15"/>
  <c r="L73" i="15"/>
  <c r="F35" i="15"/>
  <c r="L26" i="15"/>
  <c r="G37" i="15"/>
  <c r="F109" i="15"/>
  <c r="G18" i="15"/>
  <c r="L14" i="15"/>
  <c r="G113" i="15"/>
  <c r="L104" i="15"/>
  <c r="L106" i="15" s="1"/>
  <c r="G16" i="15"/>
  <c r="G130" i="15"/>
  <c r="L66" i="15"/>
  <c r="L79" i="15"/>
  <c r="F19" i="15"/>
  <c r="F18" i="15"/>
  <c r="G61" i="15"/>
  <c r="G79" i="15"/>
  <c r="F51" i="15"/>
  <c r="F112" i="15"/>
  <c r="G43" i="15"/>
  <c r="F94" i="15"/>
  <c r="I38" i="15"/>
  <c r="L27" i="15"/>
  <c r="G60" i="15"/>
  <c r="G94" i="15"/>
  <c r="L92" i="15"/>
  <c r="L95" i="15" s="1"/>
  <c r="G108" i="15"/>
  <c r="F40" i="15"/>
  <c r="L124" i="15"/>
  <c r="F70" i="15"/>
  <c r="L93" i="15"/>
  <c r="G97" i="15"/>
  <c r="G98" i="15"/>
  <c r="F17" i="15"/>
  <c r="F88" i="15"/>
  <c r="L131" i="15"/>
  <c r="L44" i="15"/>
  <c r="F62" i="15"/>
  <c r="L69" i="15"/>
  <c r="L71" i="15" s="1"/>
  <c r="L113" i="15"/>
  <c r="L114" i="15" s="1"/>
  <c r="L55" i="15"/>
  <c r="G62" i="15"/>
  <c r="L97" i="15"/>
  <c r="L99" i="15" s="1"/>
  <c r="B174" i="3"/>
  <c r="F80" i="15"/>
  <c r="F43" i="15"/>
  <c r="I20" i="15"/>
  <c r="H58" i="14"/>
  <c r="M464" i="3"/>
  <c r="M472" i="3"/>
  <c r="M474" i="3"/>
  <c r="M490" i="3"/>
  <c r="M492" i="3"/>
  <c r="M494" i="3"/>
  <c r="M550" i="3"/>
  <c r="M552" i="3"/>
  <c r="M554" i="3"/>
  <c r="Q98" i="15"/>
  <c r="J98" i="15" s="1"/>
  <c r="M560" i="3"/>
  <c r="M562" i="3"/>
  <c r="M568" i="3"/>
  <c r="M572" i="3"/>
  <c r="M574" i="3"/>
  <c r="J130" i="15"/>
  <c r="M584" i="3"/>
  <c r="F92" i="14"/>
  <c r="M115" i="3"/>
  <c r="M644" i="3"/>
  <c r="M654" i="3"/>
  <c r="M1004" i="3"/>
  <c r="J37" i="15"/>
  <c r="N37" i="15" s="1"/>
  <c r="J25" i="15"/>
  <c r="L139" i="3"/>
  <c r="Q45" i="15" s="1"/>
  <c r="J45" i="15" s="1"/>
  <c r="I57" i="14"/>
  <c r="L361" i="3"/>
  <c r="M361" i="3" s="1"/>
  <c r="L375" i="3"/>
  <c r="M375" i="3" s="1"/>
  <c r="G57" i="14"/>
  <c r="L409" i="3"/>
  <c r="L412" i="3"/>
  <c r="E79" i="14"/>
  <c r="E78" i="14"/>
  <c r="H77" i="14"/>
  <c r="E478" i="3"/>
  <c r="P108" i="15"/>
  <c r="I108" i="15" s="1"/>
  <c r="H68" i="14"/>
  <c r="E503" i="3"/>
  <c r="M503" i="3" s="1"/>
  <c r="E512" i="3"/>
  <c r="E524" i="3"/>
  <c r="M524" i="3" s="1"/>
  <c r="E531" i="3"/>
  <c r="E89" i="14" s="1"/>
  <c r="P88" i="15"/>
  <c r="I88" i="15" s="1"/>
  <c r="E541" i="3"/>
  <c r="M124" i="3"/>
  <c r="M128" i="3"/>
  <c r="M130" i="3"/>
  <c r="M132" i="3"/>
  <c r="M154" i="3"/>
  <c r="M162" i="3"/>
  <c r="M1000" i="3"/>
  <c r="M981" i="3"/>
  <c r="F99" i="15"/>
  <c r="P17" i="15"/>
  <c r="I17" i="15" s="1"/>
  <c r="M136" i="3"/>
  <c r="L524" i="3"/>
  <c r="Q123" i="15" s="1"/>
  <c r="J123" i="15" s="1"/>
  <c r="L531" i="3"/>
  <c r="M679" i="3"/>
  <c r="M695" i="3"/>
  <c r="M723" i="3"/>
  <c r="L1018" i="3"/>
  <c r="E465" i="3"/>
  <c r="M533" i="3"/>
  <c r="M123" i="3"/>
  <c r="P87" i="15"/>
  <c r="I87" i="15" s="1"/>
  <c r="M26" i="3"/>
  <c r="E28" i="3"/>
  <c r="M32" i="3"/>
  <c r="M34" i="3"/>
  <c r="M36" i="3"/>
  <c r="M38" i="3"/>
  <c r="M62" i="3"/>
  <c r="M77" i="3"/>
  <c r="I169" i="3"/>
  <c r="M120" i="3"/>
  <c r="L812" i="3"/>
  <c r="M992" i="3"/>
  <c r="M956" i="3"/>
  <c r="F46" i="15"/>
  <c r="Q125" i="15"/>
  <c r="F60" i="14"/>
  <c r="G68" i="14"/>
  <c r="F79" i="14"/>
  <c r="H30" i="14"/>
  <c r="H25" i="14" s="1"/>
  <c r="M662" i="3"/>
  <c r="M668" i="3"/>
  <c r="M692" i="3"/>
  <c r="M702" i="3"/>
  <c r="M712" i="3"/>
  <c r="L714" i="3"/>
  <c r="M720" i="3"/>
  <c r="M770" i="3"/>
  <c r="M792" i="3"/>
  <c r="M794" i="3"/>
  <c r="M796" i="3"/>
  <c r="M798" i="3"/>
  <c r="M800" i="3"/>
  <c r="M804" i="3"/>
  <c r="I419" i="3"/>
  <c r="F132" i="15"/>
  <c r="E84" i="14"/>
  <c r="M546" i="3"/>
  <c r="E471" i="3"/>
  <c r="E80" i="14" s="1"/>
  <c r="E82" i="14"/>
  <c r="F73" i="14"/>
  <c r="L74" i="3"/>
  <c r="M505" i="3"/>
  <c r="Q109" i="15"/>
  <c r="M509" i="3"/>
  <c r="M513" i="3"/>
  <c r="I88" i="14"/>
  <c r="M523" i="3"/>
  <c r="M535" i="3"/>
  <c r="M543" i="3"/>
  <c r="E74" i="14"/>
  <c r="E94" i="14"/>
  <c r="E591" i="3"/>
  <c r="B1166" i="3"/>
  <c r="B1029" i="3"/>
  <c r="F78" i="14"/>
  <c r="F90" i="14"/>
  <c r="F94" i="14"/>
  <c r="M87" i="3"/>
  <c r="M653" i="3"/>
  <c r="M657" i="3"/>
  <c r="M659" i="3"/>
  <c r="M661" i="3"/>
  <c r="M673" i="3"/>
  <c r="M810" i="3"/>
  <c r="M826" i="3"/>
  <c r="M838" i="3"/>
  <c r="N9" i="15"/>
  <c r="G9" i="15"/>
  <c r="E468" i="3"/>
  <c r="J597" i="3"/>
  <c r="J446" i="3" s="1"/>
  <c r="E426" i="3"/>
  <c r="P94" i="15"/>
  <c r="I94" i="15" s="1"/>
  <c r="E69" i="14"/>
  <c r="P93" i="15"/>
  <c r="I93" i="15" s="1"/>
  <c r="Q122" i="15"/>
  <c r="E121" i="3"/>
  <c r="P35" i="15" s="1"/>
  <c r="I35" i="15" s="1"/>
  <c r="M37" i="3"/>
  <c r="M55" i="3"/>
  <c r="M57" i="3"/>
  <c r="M67" i="3"/>
  <c r="M500" i="3"/>
  <c r="H87" i="14"/>
  <c r="H86" i="14" s="1"/>
  <c r="M530" i="3"/>
  <c r="E844" i="3"/>
  <c r="M861" i="3"/>
  <c r="J9" i="15"/>
  <c r="E112" i="3"/>
  <c r="M469" i="3"/>
  <c r="J113" i="15"/>
  <c r="J114" i="15" s="1"/>
  <c r="K419" i="3"/>
  <c r="M590" i="3"/>
  <c r="M548" i="3"/>
  <c r="F1168" i="3"/>
  <c r="F1031" i="3"/>
  <c r="F36" i="14"/>
  <c r="M145" i="3"/>
  <c r="M153" i="3"/>
  <c r="M157" i="3"/>
  <c r="M159" i="3"/>
  <c r="M163" i="3"/>
  <c r="M371" i="3"/>
  <c r="M379" i="3"/>
  <c r="M408" i="3"/>
  <c r="M410" i="3"/>
  <c r="M418" i="3"/>
  <c r="M423" i="3"/>
  <c r="M425" i="3"/>
  <c r="Q94" i="15"/>
  <c r="J94" i="15" s="1"/>
  <c r="L478" i="3"/>
  <c r="L497" i="3"/>
  <c r="M592" i="3"/>
  <c r="M596" i="3"/>
  <c r="F28" i="14"/>
  <c r="F75" i="14"/>
  <c r="B1161" i="3"/>
  <c r="B1024" i="3"/>
  <c r="E629" i="3"/>
  <c r="M629" i="3" s="1"/>
  <c r="E72" i="14"/>
  <c r="M502" i="3"/>
  <c r="P92" i="15"/>
  <c r="I92" i="15" s="1"/>
  <c r="M525" i="3"/>
  <c r="F62" i="14"/>
  <c r="I59" i="14"/>
  <c r="K429" i="3"/>
  <c r="I58" i="14"/>
  <c r="I56" i="14" s="1"/>
  <c r="L465" i="3"/>
  <c r="Q91" i="15"/>
  <c r="M466" i="3"/>
  <c r="L468" i="3"/>
  <c r="M470" i="3"/>
  <c r="Q108" i="15"/>
  <c r="J108" i="15" s="1"/>
  <c r="E497" i="3"/>
  <c r="F71" i="14"/>
  <c r="M109" i="3"/>
  <c r="Q27" i="15"/>
  <c r="J27" i="15" s="1"/>
  <c r="Q36" i="15"/>
  <c r="J36" i="15" s="1"/>
  <c r="N36" i="15" s="1"/>
  <c r="M122" i="3"/>
  <c r="L121" i="3"/>
  <c r="F881" i="3"/>
  <c r="J881" i="3"/>
  <c r="P117" i="15"/>
  <c r="I117" i="15" s="1"/>
  <c r="M559" i="3"/>
  <c r="M567" i="3"/>
  <c r="E90" i="14"/>
  <c r="M587" i="3"/>
  <c r="E586" i="3"/>
  <c r="P125" i="15"/>
  <c r="B438" i="3"/>
  <c r="B892" i="3"/>
  <c r="B179" i="3"/>
  <c r="M44" i="3"/>
  <c r="M56" i="3"/>
  <c r="M64" i="3"/>
  <c r="M68" i="3"/>
  <c r="M72" i="3"/>
  <c r="G30" i="14"/>
  <c r="G25" i="14" s="1"/>
  <c r="M165" i="3"/>
  <c r="M167" i="3"/>
  <c r="M363" i="3"/>
  <c r="M367" i="3"/>
  <c r="M381" i="3"/>
  <c r="M385" i="3"/>
  <c r="M387" i="3"/>
  <c r="M398" i="3"/>
  <c r="E691" i="3"/>
  <c r="M709" i="3"/>
  <c r="M711" i="3"/>
  <c r="M717" i="3"/>
  <c r="M719" i="3"/>
  <c r="M774" i="3"/>
  <c r="M786" i="3"/>
  <c r="M816" i="3"/>
  <c r="M818" i="3"/>
  <c r="M822" i="3"/>
  <c r="M847" i="3"/>
  <c r="M871" i="3"/>
  <c r="L872" i="3"/>
  <c r="F620" i="3"/>
  <c r="F894" i="3"/>
  <c r="Q18" i="15"/>
  <c r="J18" i="15" s="1"/>
  <c r="M80" i="3"/>
  <c r="M84" i="3"/>
  <c r="M92" i="3"/>
  <c r="M117" i="3"/>
  <c r="H37" i="14"/>
  <c r="M483" i="3"/>
  <c r="M487" i="3"/>
  <c r="I68" i="14"/>
  <c r="M504" i="3"/>
  <c r="M508" i="3"/>
  <c r="M518" i="3"/>
  <c r="M520" i="3"/>
  <c r="G88" i="14"/>
  <c r="M522" i="3"/>
  <c r="M526" i="3"/>
  <c r="F27" i="14"/>
  <c r="F69" i="14"/>
  <c r="F82" i="14"/>
  <c r="F84" i="14"/>
  <c r="F91" i="14"/>
  <c r="F96" i="14"/>
  <c r="B613" i="3"/>
  <c r="B887" i="3"/>
  <c r="E665" i="3"/>
  <c r="M787" i="3"/>
  <c r="M791" i="3"/>
  <c r="M799" i="3"/>
  <c r="M854" i="3"/>
  <c r="M856" i="3"/>
  <c r="M860" i="3"/>
  <c r="M866" i="3"/>
  <c r="F89" i="15"/>
  <c r="M24" i="3"/>
  <c r="F181" i="3"/>
  <c r="L396" i="3"/>
  <c r="M396" i="3" s="1"/>
  <c r="M99" i="3"/>
  <c r="I37" i="14"/>
  <c r="M144" i="3"/>
  <c r="M395" i="3"/>
  <c r="M403" i="3"/>
  <c r="M428" i="3"/>
  <c r="M529" i="3"/>
  <c r="M582" i="3"/>
  <c r="M588" i="3"/>
  <c r="M684" i="3"/>
  <c r="M817" i="3"/>
  <c r="M839" i="3"/>
  <c r="M843" i="3"/>
  <c r="E1018" i="3"/>
  <c r="E544" i="3"/>
  <c r="L402" i="3"/>
  <c r="M402" i="3" s="1"/>
  <c r="L58" i="3"/>
  <c r="M60" i="3"/>
  <c r="P26" i="15"/>
  <c r="I26" i="15" s="1"/>
  <c r="M126" i="3"/>
  <c r="G419" i="3"/>
  <c r="L388" i="3"/>
  <c r="M388" i="3" s="1"/>
  <c r="M701" i="3"/>
  <c r="M814" i="3"/>
  <c r="E812" i="3"/>
  <c r="M812" i="3" s="1"/>
  <c r="I32" i="14"/>
  <c r="E60" i="14"/>
  <c r="M405" i="3"/>
  <c r="E406" i="3"/>
  <c r="L22" i="15"/>
  <c r="F21" i="15"/>
  <c r="L53" i="15"/>
  <c r="F58" i="15"/>
  <c r="L110" i="15"/>
  <c r="E33" i="3"/>
  <c r="E22" i="3"/>
  <c r="M23" i="3"/>
  <c r="Q21" i="15"/>
  <c r="J21" i="15" s="1"/>
  <c r="M129" i="3"/>
  <c r="H59" i="14"/>
  <c r="J429" i="3"/>
  <c r="Q87" i="15"/>
  <c r="J87" i="15" s="1"/>
  <c r="L461" i="3"/>
  <c r="M461" i="3" s="1"/>
  <c r="P112" i="15"/>
  <c r="I112" i="15" s="1"/>
  <c r="I114" i="15" s="1"/>
  <c r="M547" i="3"/>
  <c r="P122" i="15"/>
  <c r="I122" i="15" s="1"/>
  <c r="M549" i="3"/>
  <c r="Q35" i="15"/>
  <c r="J35" i="15" s="1"/>
  <c r="N35" i="15" s="1"/>
  <c r="L22" i="3"/>
  <c r="M73" i="3"/>
  <c r="M83" i="3"/>
  <c r="M93" i="3"/>
  <c r="E94" i="3"/>
  <c r="P22" i="15"/>
  <c r="I22" i="15" s="1"/>
  <c r="G37" i="14"/>
  <c r="P42" i="15"/>
  <c r="I42" i="15" s="1"/>
  <c r="M156" i="3"/>
  <c r="M164" i="3"/>
  <c r="M368" i="3"/>
  <c r="M372" i="3"/>
  <c r="M491" i="3"/>
  <c r="M493" i="3"/>
  <c r="M496" i="3"/>
  <c r="M511" i="3"/>
  <c r="M517" i="3"/>
  <c r="M527" i="3"/>
  <c r="M534" i="3"/>
  <c r="M577" i="3"/>
  <c r="M585" i="3"/>
  <c r="M636" i="3"/>
  <c r="M649" i="3"/>
  <c r="M667" i="3"/>
  <c r="M671" i="3"/>
  <c r="M674" i="3"/>
  <c r="M676" i="3"/>
  <c r="M686" i="3"/>
  <c r="M705" i="3"/>
  <c r="M725" i="3"/>
  <c r="M729" i="3"/>
  <c r="M733" i="3"/>
  <c r="M738" i="3"/>
  <c r="M776" i="3"/>
  <c r="M780" i="3"/>
  <c r="M782" i="3"/>
  <c r="M797" i="3"/>
  <c r="M805" i="3"/>
  <c r="M807" i="3"/>
  <c r="M811" i="3"/>
  <c r="M830" i="3"/>
  <c r="M832" i="3"/>
  <c r="M834" i="3"/>
  <c r="M836" i="3"/>
  <c r="M849" i="3"/>
  <c r="L855" i="3"/>
  <c r="M868" i="3"/>
  <c r="M873" i="3"/>
  <c r="Q22" i="15"/>
  <c r="J22" i="15" s="1"/>
  <c r="Q15" i="15"/>
  <c r="J15" i="15" s="1"/>
  <c r="L383" i="3"/>
  <c r="L399" i="3"/>
  <c r="K597" i="3"/>
  <c r="K446" i="3" s="1"/>
  <c r="Q93" i="15"/>
  <c r="J93" i="15" s="1"/>
  <c r="N93" i="15" s="1"/>
  <c r="P98" i="15"/>
  <c r="I98" i="15" s="1"/>
  <c r="P116" i="15"/>
  <c r="L586" i="3"/>
  <c r="M25" i="3"/>
  <c r="L629" i="3"/>
  <c r="M681" i="3"/>
  <c r="M685" i="3"/>
  <c r="M689" i="3"/>
  <c r="L769" i="3"/>
  <c r="J122" i="15"/>
  <c r="I36" i="15"/>
  <c r="M27" i="3"/>
  <c r="M35" i="3"/>
  <c r="M46" i="3"/>
  <c r="M54" i="3"/>
  <c r="E58" i="3"/>
  <c r="E61" i="3"/>
  <c r="M70" i="3"/>
  <c r="M89" i="3"/>
  <c r="M114" i="3"/>
  <c r="J38" i="15"/>
  <c r="M131" i="3"/>
  <c r="M148" i="3"/>
  <c r="M152" i="3"/>
  <c r="M161" i="3"/>
  <c r="M369" i="3"/>
  <c r="M373" i="3"/>
  <c r="M401" i="3"/>
  <c r="L406" i="3"/>
  <c r="M462" i="3"/>
  <c r="M476" i="3"/>
  <c r="M488" i="3"/>
  <c r="M514" i="3"/>
  <c r="M595" i="3"/>
  <c r="M631" i="3"/>
  <c r="M635" i="3"/>
  <c r="M637" i="3"/>
  <c r="M641" i="3"/>
  <c r="E669" i="3"/>
  <c r="M672" i="3"/>
  <c r="M697" i="3"/>
  <c r="M699" i="3"/>
  <c r="M728" i="3"/>
  <c r="M771" i="3"/>
  <c r="M781" i="3"/>
  <c r="M790" i="3"/>
  <c r="M815" i="3"/>
  <c r="M823" i="3"/>
  <c r="M827" i="3"/>
  <c r="M829" i="3"/>
  <c r="M842" i="3"/>
  <c r="M846" i="3"/>
  <c r="M848" i="3"/>
  <c r="M850" i="3"/>
  <c r="M859" i="3"/>
  <c r="F26" i="14"/>
  <c r="M30" i="3"/>
  <c r="M41" i="3"/>
  <c r="M42" i="3"/>
  <c r="M69" i="3"/>
  <c r="F31" i="14"/>
  <c r="I25" i="14"/>
  <c r="P40" i="15"/>
  <c r="I40" i="15" s="1"/>
  <c r="M141" i="3"/>
  <c r="F419" i="3"/>
  <c r="E391" i="3"/>
  <c r="F29" i="14"/>
  <c r="E766" i="3"/>
  <c r="M768" i="3"/>
  <c r="N21" i="15"/>
  <c r="M50" i="3"/>
  <c r="F169" i="3"/>
  <c r="H23" i="14"/>
  <c r="L52" i="3"/>
  <c r="M59" i="3"/>
  <c r="M86" i="3"/>
  <c r="L90" i="3"/>
  <c r="M90" i="3" s="1"/>
  <c r="L94" i="3"/>
  <c r="M94" i="3" s="1"/>
  <c r="M100" i="3"/>
  <c r="M104" i="3"/>
  <c r="M106" i="3"/>
  <c r="M150" i="3"/>
  <c r="L151" i="3"/>
  <c r="Q44" i="15" s="1"/>
  <c r="J44" i="15" s="1"/>
  <c r="M155" i="3"/>
  <c r="M166" i="3"/>
  <c r="M168" i="3"/>
  <c r="H419" i="3"/>
  <c r="F85" i="14"/>
  <c r="S70" i="11"/>
  <c r="B750" i="3"/>
  <c r="F757" i="3"/>
  <c r="N27" i="15"/>
  <c r="L632" i="3"/>
  <c r="M633" i="3"/>
  <c r="L867" i="3"/>
  <c r="N108" i="15"/>
  <c r="G23" i="14"/>
  <c r="M31" i="3"/>
  <c r="K169" i="3"/>
  <c r="M45" i="3"/>
  <c r="M111" i="3"/>
  <c r="F32" i="14"/>
  <c r="Q26" i="15"/>
  <c r="Q28" i="15" s="1"/>
  <c r="L142" i="3"/>
  <c r="M147" i="3"/>
  <c r="M149" i="3"/>
  <c r="M158" i="3"/>
  <c r="M378" i="3"/>
  <c r="M380" i="3"/>
  <c r="G58" i="14"/>
  <c r="M397" i="3"/>
  <c r="M414" i="3"/>
  <c r="F76" i="14"/>
  <c r="P91" i="15"/>
  <c r="L471" i="3"/>
  <c r="M486" i="3"/>
  <c r="M507" i="3"/>
  <c r="I87" i="14"/>
  <c r="L521" i="3"/>
  <c r="P130" i="15"/>
  <c r="I130" i="15" s="1"/>
  <c r="M581" i="3"/>
  <c r="F95" i="14"/>
  <c r="P145" i="11"/>
  <c r="S92" i="11"/>
  <c r="L131" i="11"/>
  <c r="T131" i="11" s="1"/>
  <c r="E638" i="3"/>
  <c r="M640" i="3"/>
  <c r="L638" i="3"/>
  <c r="M646" i="3"/>
  <c r="M648" i="3"/>
  <c r="M655" i="3"/>
  <c r="M658" i="3"/>
  <c r="M664" i="3"/>
  <c r="M670" i="3"/>
  <c r="M687" i="3"/>
  <c r="M690" i="3"/>
  <c r="M694" i="3"/>
  <c r="L700" i="3"/>
  <c r="M704" i="3"/>
  <c r="M713" i="3"/>
  <c r="E730" i="3"/>
  <c r="M732" i="3"/>
  <c r="L730" i="3"/>
  <c r="G881" i="3"/>
  <c r="K881" i="3"/>
  <c r="M783" i="3"/>
  <c r="M801" i="3"/>
  <c r="M821" i="3"/>
  <c r="M853" i="3"/>
  <c r="M865" i="3"/>
  <c r="Q92" i="15"/>
  <c r="J92" i="15" s="1"/>
  <c r="L66" i="11"/>
  <c r="T66" i="11" s="1"/>
  <c r="S131" i="11"/>
  <c r="F74" i="14"/>
  <c r="G744" i="3"/>
  <c r="K744" i="3"/>
  <c r="E718" i="3"/>
  <c r="L718" i="3"/>
  <c r="M773" i="3"/>
  <c r="M789" i="3"/>
  <c r="L806" i="3"/>
  <c r="M809" i="3"/>
  <c r="M825" i="3"/>
  <c r="M841" i="3"/>
  <c r="L844" i="3"/>
  <c r="M844" i="3" s="1"/>
  <c r="M862" i="3"/>
  <c r="M875" i="3"/>
  <c r="M377" i="3"/>
  <c r="L391" i="3"/>
  <c r="I77" i="14"/>
  <c r="G87" i="14"/>
  <c r="M532" i="3"/>
  <c r="Q88" i="15"/>
  <c r="S48" i="11"/>
  <c r="S66" i="11"/>
  <c r="F83" i="14"/>
  <c r="M634" i="3"/>
  <c r="M639" i="3"/>
  <c r="M645" i="3"/>
  <c r="M650" i="3"/>
  <c r="M656" i="3"/>
  <c r="M663" i="3"/>
  <c r="L665" i="3"/>
  <c r="M677" i="3"/>
  <c r="M680" i="3"/>
  <c r="M693" i="3"/>
  <c r="M696" i="3"/>
  <c r="M703" i="3"/>
  <c r="M706" i="3"/>
  <c r="M708" i="3"/>
  <c r="M716" i="3"/>
  <c r="M721" i="3"/>
  <c r="M724" i="3"/>
  <c r="L726" i="3"/>
  <c r="M731" i="3"/>
  <c r="M736" i="3"/>
  <c r="I881" i="3"/>
  <c r="M777" i="3"/>
  <c r="M788" i="3"/>
  <c r="M793" i="3"/>
  <c r="M795" i="3"/>
  <c r="M808" i="3"/>
  <c r="M813" i="3"/>
  <c r="M824" i="3"/>
  <c r="L828" i="3"/>
  <c r="M831" i="3"/>
  <c r="M833" i="3"/>
  <c r="M845" i="3"/>
  <c r="L851" i="3"/>
  <c r="M857" i="3"/>
  <c r="L863" i="3"/>
  <c r="M869" i="3"/>
  <c r="M874" i="3"/>
  <c r="B618" i="3"/>
  <c r="G297" i="3" s="1"/>
  <c r="B755" i="3"/>
  <c r="L775" i="3"/>
  <c r="E806" i="3"/>
  <c r="E828" i="3"/>
  <c r="L837" i="3"/>
  <c r="M858" i="3"/>
  <c r="E855" i="3"/>
  <c r="M870" i="3"/>
  <c r="E867" i="3"/>
  <c r="M867" i="3" s="1"/>
  <c r="H881" i="3"/>
  <c r="M778" i="3"/>
  <c r="E775" i="3"/>
  <c r="M785" i="3"/>
  <c r="L784" i="3"/>
  <c r="M803" i="3"/>
  <c r="L802" i="3"/>
  <c r="E819" i="3"/>
  <c r="M820" i="3"/>
  <c r="M840" i="3"/>
  <c r="E837" i="3"/>
  <c r="M837" i="3" s="1"/>
  <c r="E851" i="3"/>
  <c r="M852" i="3"/>
  <c r="E863" i="3"/>
  <c r="M864" i="3"/>
  <c r="M877" i="3"/>
  <c r="M767" i="3"/>
  <c r="L766" i="3"/>
  <c r="M772" i="3"/>
  <c r="E769" i="3"/>
  <c r="L819" i="3"/>
  <c r="E784" i="3"/>
  <c r="E802" i="3"/>
  <c r="E872" i="3"/>
  <c r="M872" i="3" s="1"/>
  <c r="C764" i="3"/>
  <c r="M737" i="3"/>
  <c r="E735" i="3"/>
  <c r="H744" i="3"/>
  <c r="M630" i="3"/>
  <c r="E632" i="3"/>
  <c r="L647" i="3"/>
  <c r="M652" i="3"/>
  <c r="M666" i="3"/>
  <c r="L682" i="3"/>
  <c r="M688" i="3"/>
  <c r="M698" i="3"/>
  <c r="E700" i="3"/>
  <c r="M700" i="3" s="1"/>
  <c r="M740" i="3"/>
  <c r="I744" i="3"/>
  <c r="E682" i="3"/>
  <c r="M683" i="3"/>
  <c r="E714" i="3"/>
  <c r="M715" i="3"/>
  <c r="E726" i="3"/>
  <c r="M727" i="3"/>
  <c r="F744" i="3"/>
  <c r="J744" i="3"/>
  <c r="M642" i="3"/>
  <c r="M651" i="3"/>
  <c r="E647" i="3"/>
  <c r="M660" i="3"/>
  <c r="E675" i="3"/>
  <c r="M678" i="3"/>
  <c r="E707" i="3"/>
  <c r="M710" i="3"/>
  <c r="M722" i="3"/>
  <c r="M734" i="3"/>
  <c r="C627" i="3"/>
  <c r="L669" i="3"/>
  <c r="L675" i="3"/>
  <c r="L691" i="3"/>
  <c r="L707" i="3"/>
  <c r="L735" i="3"/>
  <c r="L65" i="3"/>
  <c r="M66" i="3"/>
  <c r="P104" i="15"/>
  <c r="M110" i="3"/>
  <c r="P16" i="15"/>
  <c r="I16" i="15" s="1"/>
  <c r="E108" i="3"/>
  <c r="M578" i="3"/>
  <c r="P131" i="15"/>
  <c r="E566" i="3"/>
  <c r="E91" i="14"/>
  <c r="E75" i="14"/>
  <c r="M583" i="3"/>
  <c r="M594" i="3"/>
  <c r="E96" i="14"/>
  <c r="N94" i="15"/>
  <c r="J109" i="15"/>
  <c r="J169" i="3"/>
  <c r="E52" i="3"/>
  <c r="L112" i="3"/>
  <c r="M112" i="3" s="1"/>
  <c r="E92" i="14"/>
  <c r="N22" i="15"/>
  <c r="L108" i="3"/>
  <c r="Q129" i="15"/>
  <c r="J129" i="15" s="1"/>
  <c r="H169" i="3"/>
  <c r="M40" i="3"/>
  <c r="E39" i="3"/>
  <c r="M48" i="3"/>
  <c r="L47" i="3"/>
  <c r="M76" i="3"/>
  <c r="E74" i="3"/>
  <c r="P21" i="15"/>
  <c r="I21" i="15" s="1"/>
  <c r="N17" i="15"/>
  <c r="E29" i="14"/>
  <c r="P18" i="15"/>
  <c r="I18" i="15" s="1"/>
  <c r="M79" i="3"/>
  <c r="M82" i="3"/>
  <c r="Q20" i="15"/>
  <c r="J20" i="15" s="1"/>
  <c r="Q16" i="15"/>
  <c r="J16" i="15" s="1"/>
  <c r="M71" i="3"/>
  <c r="E65" i="3"/>
  <c r="M135" i="3"/>
  <c r="P25" i="15"/>
  <c r="E125" i="3"/>
  <c r="P19" i="15"/>
  <c r="I19" i="15" s="1"/>
  <c r="M138" i="3"/>
  <c r="E32" i="14"/>
  <c r="E142" i="3"/>
  <c r="Q43" i="15"/>
  <c r="J43" i="15" s="1"/>
  <c r="L160" i="3"/>
  <c r="M160" i="3" s="1"/>
  <c r="Q42" i="15"/>
  <c r="M143" i="3"/>
  <c r="L145" i="11"/>
  <c r="E95" i="14"/>
  <c r="E151" i="3"/>
  <c r="J26" i="15"/>
  <c r="L125" i="3"/>
  <c r="N25" i="15"/>
  <c r="L566" i="3"/>
  <c r="E30" i="14"/>
  <c r="P14" i="15"/>
  <c r="I14" i="15" s="1"/>
  <c r="J91" i="15"/>
  <c r="I9" i="15"/>
  <c r="P9" i="15"/>
  <c r="F9" i="15"/>
  <c r="L28" i="3"/>
  <c r="M29" i="3"/>
  <c r="G80" i="14"/>
  <c r="I597" i="3"/>
  <c r="I446" i="3" s="1"/>
  <c r="E83" i="14"/>
  <c r="M480" i="3"/>
  <c r="M489" i="3"/>
  <c r="E481" i="3"/>
  <c r="M515" i="3"/>
  <c r="L512" i="3"/>
  <c r="Q104" i="15" s="1"/>
  <c r="M538" i="3"/>
  <c r="E536" i="3"/>
  <c r="G169" i="3"/>
  <c r="L481" i="3"/>
  <c r="M482" i="3"/>
  <c r="P109" i="15"/>
  <c r="I109" i="15" s="1"/>
  <c r="G597" i="3"/>
  <c r="G446" i="3" s="1"/>
  <c r="M561" i="3"/>
  <c r="Q117" i="15"/>
  <c r="J117" i="15" s="1"/>
  <c r="L544" i="3"/>
  <c r="M544" i="3" s="1"/>
  <c r="L591" i="3"/>
  <c r="L33" i="3"/>
  <c r="M33" i="3" s="1"/>
  <c r="E47" i="3"/>
  <c r="M116" i="3"/>
  <c r="P15" i="15"/>
  <c r="I15" i="15" s="1"/>
  <c r="F33" i="14"/>
  <c r="M133" i="3"/>
  <c r="Q19" i="15"/>
  <c r="J19" i="15" s="1"/>
  <c r="M137" i="3"/>
  <c r="H57" i="14"/>
  <c r="E409" i="3"/>
  <c r="M409" i="3" s="1"/>
  <c r="M411" i="3"/>
  <c r="F597" i="3"/>
  <c r="F446" i="3" s="1"/>
  <c r="E139" i="3"/>
  <c r="M390" i="3"/>
  <c r="F89" i="14"/>
  <c r="M539" i="3"/>
  <c r="Q40" i="15"/>
  <c r="J40" i="15" s="1"/>
  <c r="N40" i="15" s="1"/>
  <c r="M140" i="3"/>
  <c r="P43" i="15"/>
  <c r="M365" i="3"/>
  <c r="H597" i="3"/>
  <c r="H446" i="3" s="1"/>
  <c r="I23" i="14"/>
  <c r="T132" i="11"/>
  <c r="N18" i="15" l="1"/>
  <c r="N122" i="15"/>
  <c r="M52" i="3"/>
  <c r="M383" i="3"/>
  <c r="N98" i="15"/>
  <c r="Q97" i="15"/>
  <c r="M726" i="3"/>
  <c r="J255" i="3"/>
  <c r="E57" i="14"/>
  <c r="M665" i="3"/>
  <c r="M412" i="3"/>
  <c r="N19" i="15"/>
  <c r="N20" i="15"/>
  <c r="M714" i="3"/>
  <c r="M769" i="3"/>
  <c r="F23" i="15"/>
  <c r="M775" i="3"/>
  <c r="I239" i="3"/>
  <c r="N44" i="15"/>
  <c r="M465" i="3"/>
  <c r="N16" i="15"/>
  <c r="G56" i="14"/>
  <c r="H66" i="14"/>
  <c r="I89" i="15"/>
  <c r="G81" i="15"/>
  <c r="J97" i="15"/>
  <c r="Q99" i="15"/>
  <c r="K257" i="3"/>
  <c r="H269" i="3"/>
  <c r="M541" i="3"/>
  <c r="L265" i="3"/>
  <c r="L240" i="3"/>
  <c r="Q66" i="15" s="1"/>
  <c r="J66" i="15" s="1"/>
  <c r="N66" i="15" s="1"/>
  <c r="I271" i="3"/>
  <c r="K293" i="3"/>
  <c r="I52" i="14" s="1"/>
  <c r="H255" i="3"/>
  <c r="F88" i="14"/>
  <c r="P124" i="15"/>
  <c r="M61" i="3"/>
  <c r="F30" i="14"/>
  <c r="F25" i="14" s="1"/>
  <c r="M531" i="3"/>
  <c r="F101" i="15"/>
  <c r="N130" i="15"/>
  <c r="L132" i="15"/>
  <c r="L81" i="15"/>
  <c r="G118" i="15"/>
  <c r="G132" i="15"/>
  <c r="H275" i="3"/>
  <c r="L75" i="15"/>
  <c r="G276" i="3"/>
  <c r="M863" i="3"/>
  <c r="L238" i="3"/>
  <c r="F37" i="14"/>
  <c r="F71" i="15"/>
  <c r="G67" i="15"/>
  <c r="F127" i="15"/>
  <c r="H284" i="3"/>
  <c r="E276" i="3"/>
  <c r="H233" i="3"/>
  <c r="L120" i="15"/>
  <c r="N105" i="15"/>
  <c r="G28" i="15"/>
  <c r="F75" i="15"/>
  <c r="M426" i="3"/>
  <c r="M22" i="3"/>
  <c r="L429" i="3"/>
  <c r="Q80" i="15" s="1"/>
  <c r="J80" i="15" s="1"/>
  <c r="N43" i="15"/>
  <c r="G22" i="14"/>
  <c r="M121" i="3"/>
  <c r="K258" i="3"/>
  <c r="I275" i="3"/>
  <c r="J275" i="3"/>
  <c r="I256" i="3"/>
  <c r="G47" i="14" s="1"/>
  <c r="H270" i="3"/>
  <c r="E288" i="3"/>
  <c r="E50" i="14" s="1"/>
  <c r="H287" i="3"/>
  <c r="K269" i="3"/>
  <c r="F249" i="3"/>
  <c r="F190" i="3"/>
  <c r="K223" i="3"/>
  <c r="M586" i="3"/>
  <c r="L276" i="3"/>
  <c r="Q95" i="15"/>
  <c r="E87" i="14"/>
  <c r="L67" i="15"/>
  <c r="L63" i="15"/>
  <c r="G71" i="15"/>
  <c r="M591" i="3"/>
  <c r="N113" i="15"/>
  <c r="L233" i="3"/>
  <c r="J269" i="3"/>
  <c r="H276" i="3"/>
  <c r="I276" i="3"/>
  <c r="I257" i="3"/>
  <c r="L272" i="3"/>
  <c r="H297" i="3"/>
  <c r="F297" i="3"/>
  <c r="L271" i="3"/>
  <c r="L255" i="3"/>
  <c r="J256" i="3"/>
  <c r="H47" i="14" s="1"/>
  <c r="I205" i="3"/>
  <c r="M399" i="3"/>
  <c r="P105" i="15"/>
  <c r="I105" i="15" s="1"/>
  <c r="P123" i="15"/>
  <c r="I123" i="15" s="1"/>
  <c r="M471" i="3"/>
  <c r="I110" i="15"/>
  <c r="K256" i="3"/>
  <c r="J270" i="3"/>
  <c r="E287" i="3"/>
  <c r="P58" i="15" s="1"/>
  <c r="I287" i="3"/>
  <c r="G265" i="3"/>
  <c r="J276" i="3"/>
  <c r="K287" i="3"/>
  <c r="F265" i="3"/>
  <c r="I269" i="3"/>
  <c r="M406" i="3"/>
  <c r="N38" i="15"/>
  <c r="G223" i="3"/>
  <c r="F56" i="15"/>
  <c r="G75" i="15"/>
  <c r="G95" i="15"/>
  <c r="L46" i="15"/>
  <c r="F110" i="15"/>
  <c r="G46" i="15"/>
  <c r="F28" i="15"/>
  <c r="F48" i="15" s="1"/>
  <c r="L89" i="15"/>
  <c r="L101" i="15" s="1"/>
  <c r="L23" i="15"/>
  <c r="G23" i="15"/>
  <c r="L127" i="15"/>
  <c r="N116" i="15"/>
  <c r="G86" i="14"/>
  <c r="G56" i="15"/>
  <c r="G63" i="15"/>
  <c r="L56" i="15"/>
  <c r="G120" i="15"/>
  <c r="I22" i="14"/>
  <c r="N80" i="15"/>
  <c r="J118" i="15"/>
  <c r="L249" i="3"/>
  <c r="G257" i="3"/>
  <c r="F269" i="3"/>
  <c r="E271" i="3"/>
  <c r="L275" i="3"/>
  <c r="K288" i="3"/>
  <c r="I50" i="14" s="1"/>
  <c r="J297" i="3"/>
  <c r="H55" i="14" s="1"/>
  <c r="E257" i="3"/>
  <c r="J265" i="3"/>
  <c r="G271" i="3"/>
  <c r="G275" i="3"/>
  <c r="G284" i="3"/>
  <c r="L284" i="3"/>
  <c r="Q60" i="15" s="1"/>
  <c r="J60" i="15" s="1"/>
  <c r="N60" i="15" s="1"/>
  <c r="I288" i="3"/>
  <c r="G50" i="14" s="1"/>
  <c r="K297" i="3"/>
  <c r="I55" i="14" s="1"/>
  <c r="F288" i="3"/>
  <c r="E297" i="3"/>
  <c r="G288" i="3"/>
  <c r="L297" i="3"/>
  <c r="L270" i="3"/>
  <c r="F258" i="3"/>
  <c r="K249" i="3"/>
  <c r="I63" i="14" s="1"/>
  <c r="I272" i="3"/>
  <c r="G51" i="14" s="1"/>
  <c r="K265" i="3"/>
  <c r="G255" i="3"/>
  <c r="M851" i="3"/>
  <c r="H237" i="3"/>
  <c r="H239" i="3"/>
  <c r="J249" i="3"/>
  <c r="H63" i="14" s="1"/>
  <c r="J257" i="3"/>
  <c r="I270" i="3"/>
  <c r="H288" i="3"/>
  <c r="I196" i="3"/>
  <c r="F223" i="3"/>
  <c r="E237" i="3"/>
  <c r="F240" i="3"/>
  <c r="F236" i="3"/>
  <c r="N45" i="15"/>
  <c r="N87" i="15"/>
  <c r="F63" i="15"/>
  <c r="F77" i="15" s="1"/>
  <c r="M478" i="3"/>
  <c r="L28" i="15"/>
  <c r="L48" i="15" s="1"/>
  <c r="F118" i="15"/>
  <c r="K271" i="3"/>
  <c r="K275" i="3"/>
  <c r="L287" i="3"/>
  <c r="Q58" i="15" s="1"/>
  <c r="F287" i="3"/>
  <c r="L288" i="3"/>
  <c r="I284" i="3"/>
  <c r="E293" i="3"/>
  <c r="E52" i="14" s="1"/>
  <c r="I297" i="3"/>
  <c r="G55" i="14" s="1"/>
  <c r="F55" i="14" s="1"/>
  <c r="J288" i="3"/>
  <c r="H50" i="14" s="1"/>
  <c r="E270" i="3"/>
  <c r="F257" i="3"/>
  <c r="H249" i="3"/>
  <c r="M784" i="3"/>
  <c r="J271" i="3"/>
  <c r="L257" i="3"/>
  <c r="G249" i="3"/>
  <c r="L223" i="3"/>
  <c r="Q53" i="15" s="1"/>
  <c r="J53" i="15" s="1"/>
  <c r="L237" i="3"/>
  <c r="L239" i="3"/>
  <c r="F255" i="3"/>
  <c r="J258" i="3"/>
  <c r="H271" i="3"/>
  <c r="G187" i="3"/>
  <c r="H204" i="3"/>
  <c r="J223" i="3"/>
  <c r="I237" i="3"/>
  <c r="F196" i="3"/>
  <c r="J239" i="3"/>
  <c r="N92" i="15"/>
  <c r="M521" i="3"/>
  <c r="N131" i="15"/>
  <c r="F120" i="15"/>
  <c r="L293" i="3"/>
  <c r="Q61" i="15" s="1"/>
  <c r="J61" i="15" s="1"/>
  <c r="N61" i="15" s="1"/>
  <c r="L227" i="3"/>
  <c r="L205" i="3"/>
  <c r="H256" i="3"/>
  <c r="G258" i="3"/>
  <c r="F270" i="3"/>
  <c r="E275" i="3"/>
  <c r="F275" i="3"/>
  <c r="F284" i="3"/>
  <c r="F256" i="3"/>
  <c r="I258" i="3"/>
  <c r="L269" i="3"/>
  <c r="G272" i="3"/>
  <c r="F276" i="3"/>
  <c r="G293" i="3"/>
  <c r="J287" i="3"/>
  <c r="H293" i="3"/>
  <c r="G287" i="3"/>
  <c r="I293" i="3"/>
  <c r="G52" i="14" s="1"/>
  <c r="J284" i="3"/>
  <c r="F293" i="3"/>
  <c r="J272" i="3"/>
  <c r="H51" i="14" s="1"/>
  <c r="E269" i="3"/>
  <c r="E256" i="3"/>
  <c r="E47" i="14" s="1"/>
  <c r="K240" i="3"/>
  <c r="J293" i="3"/>
  <c r="H52" i="14" s="1"/>
  <c r="K270" i="3"/>
  <c r="L256" i="3"/>
  <c r="J240" i="3"/>
  <c r="L187" i="3"/>
  <c r="M855" i="3"/>
  <c r="H238" i="3"/>
  <c r="I240" i="3"/>
  <c r="K255" i="3"/>
  <c r="I265" i="3"/>
  <c r="H272" i="3"/>
  <c r="J187" i="3"/>
  <c r="H40" i="14" s="1"/>
  <c r="L204" i="3"/>
  <c r="J227" i="3"/>
  <c r="E238" i="3"/>
  <c r="F239" i="3"/>
  <c r="F68" i="14"/>
  <c r="N15" i="15"/>
  <c r="E88" i="14"/>
  <c r="E86" i="14" s="1"/>
  <c r="E236" i="3"/>
  <c r="E239" i="3"/>
  <c r="E204" i="3"/>
  <c r="J236" i="3"/>
  <c r="M468" i="3"/>
  <c r="P89" i="15"/>
  <c r="G89" i="15"/>
  <c r="L258" i="3"/>
  <c r="G99" i="15"/>
  <c r="N112" i="15"/>
  <c r="N114" i="15" s="1"/>
  <c r="G127" i="15"/>
  <c r="F81" i="15"/>
  <c r="N53" i="15"/>
  <c r="L419" i="3"/>
  <c r="Q79" i="15" s="1"/>
  <c r="J79" i="15" s="1"/>
  <c r="N79" i="15" s="1"/>
  <c r="N81" i="15" s="1"/>
  <c r="F59" i="14"/>
  <c r="E59" i="14"/>
  <c r="E429" i="3"/>
  <c r="P80" i="15" s="1"/>
  <c r="I80" i="15" s="1"/>
  <c r="Q124" i="15"/>
  <c r="J124" i="15" s="1"/>
  <c r="N124" i="15" s="1"/>
  <c r="M638" i="3"/>
  <c r="G190" i="3"/>
  <c r="I204" i="3"/>
  <c r="G227" i="3"/>
  <c r="J237" i="3"/>
  <c r="M730" i="3"/>
  <c r="Q14" i="15"/>
  <c r="J14" i="15" s="1"/>
  <c r="N14" i="15" s="1"/>
  <c r="J190" i="3"/>
  <c r="H41" i="14" s="1"/>
  <c r="F205" i="3"/>
  <c r="I233" i="3"/>
  <c r="J238" i="3"/>
  <c r="M497" i="3"/>
  <c r="E71" i="14"/>
  <c r="E68" i="14" s="1"/>
  <c r="Q110" i="15"/>
  <c r="M1018" i="3"/>
  <c r="M900" i="3"/>
  <c r="M898" i="3"/>
  <c r="M894" i="3"/>
  <c r="M891" i="3"/>
  <c r="M887" i="3"/>
  <c r="M897" i="3"/>
  <c r="M892" i="3"/>
  <c r="M890" i="3"/>
  <c r="M1019" i="3"/>
  <c r="M901" i="3"/>
  <c r="M899" i="3"/>
  <c r="M896" i="3"/>
  <c r="M886" i="3"/>
  <c r="M895" i="3"/>
  <c r="M893" i="3"/>
  <c r="M889" i="3"/>
  <c r="M888" i="3"/>
  <c r="M885" i="3"/>
  <c r="M1020" i="3"/>
  <c r="M902" i="3"/>
  <c r="E597" i="3"/>
  <c r="F238" i="3"/>
  <c r="K276" i="3"/>
  <c r="P114" i="15"/>
  <c r="P118" i="15"/>
  <c r="I116" i="15"/>
  <c r="I118" i="15" s="1"/>
  <c r="M707" i="3"/>
  <c r="G240" i="3"/>
  <c r="L196" i="3"/>
  <c r="M58" i="3"/>
  <c r="M47" i="3"/>
  <c r="M65" i="3"/>
  <c r="F87" i="14"/>
  <c r="I86" i="14"/>
  <c r="I66" i="14" s="1"/>
  <c r="I91" i="15"/>
  <c r="I95" i="15" s="1"/>
  <c r="P95" i="15"/>
  <c r="F58" i="14"/>
  <c r="H22" i="14"/>
  <c r="M391" i="3"/>
  <c r="E77" i="14"/>
  <c r="Q118" i="15"/>
  <c r="M766" i="3"/>
  <c r="J88" i="15"/>
  <c r="Q89" i="15"/>
  <c r="Q101" i="15" s="1"/>
  <c r="M718" i="3"/>
  <c r="E272" i="3"/>
  <c r="E51" i="14" s="1"/>
  <c r="S145" i="11"/>
  <c r="H46" i="14"/>
  <c r="I48" i="14"/>
  <c r="F227" i="3"/>
  <c r="I236" i="3"/>
  <c r="I238" i="3"/>
  <c r="H187" i="3"/>
  <c r="J196" i="3"/>
  <c r="J205" i="3"/>
  <c r="K227" i="3"/>
  <c r="F237" i="3"/>
  <c r="F271" i="3"/>
  <c r="H258" i="3"/>
  <c r="E255" i="3"/>
  <c r="M255" i="3" s="1"/>
  <c r="G239" i="3"/>
  <c r="G237" i="3"/>
  <c r="G236" i="3"/>
  <c r="F233" i="3"/>
  <c r="H223" i="3"/>
  <c r="K204" i="3"/>
  <c r="K196" i="3"/>
  <c r="K190" i="3"/>
  <c r="I41" i="14" s="1"/>
  <c r="I187" i="3"/>
  <c r="G40" i="14" s="1"/>
  <c r="K284" i="3"/>
  <c r="I49" i="14" s="1"/>
  <c r="G270" i="3"/>
  <c r="H257" i="3"/>
  <c r="I249" i="3"/>
  <c r="G63" i="14" s="1"/>
  <c r="K238" i="3"/>
  <c r="L236" i="3"/>
  <c r="K233" i="3"/>
  <c r="I227" i="3"/>
  <c r="K205" i="3"/>
  <c r="I43" i="14" s="1"/>
  <c r="J204" i="3"/>
  <c r="H196" i="3"/>
  <c r="I190" i="3"/>
  <c r="G41" i="14" s="1"/>
  <c r="F187" i="3"/>
  <c r="K272" i="3"/>
  <c r="I51" i="14" s="1"/>
  <c r="G269" i="3"/>
  <c r="G256" i="3"/>
  <c r="H240" i="3"/>
  <c r="G238" i="3"/>
  <c r="K236" i="3"/>
  <c r="J233" i="3"/>
  <c r="H44" i="14" s="1"/>
  <c r="H227" i="3"/>
  <c r="H205" i="3"/>
  <c r="G204" i="3"/>
  <c r="G196" i="3"/>
  <c r="H190" i="3"/>
  <c r="E187" i="3"/>
  <c r="F272" i="3"/>
  <c r="H265" i="3"/>
  <c r="I255" i="3"/>
  <c r="K239" i="3"/>
  <c r="K237" i="3"/>
  <c r="H236" i="3"/>
  <c r="G233" i="3"/>
  <c r="I223" i="3"/>
  <c r="G205" i="3"/>
  <c r="F204" i="3"/>
  <c r="L190" i="3"/>
  <c r="K187" i="3"/>
  <c r="I40" i="14" s="1"/>
  <c r="M806" i="3"/>
  <c r="E227" i="3"/>
  <c r="M802" i="3"/>
  <c r="E223" i="3"/>
  <c r="L881" i="3"/>
  <c r="M819" i="3"/>
  <c r="E881" i="3"/>
  <c r="H43" i="14"/>
  <c r="E196" i="3"/>
  <c r="M828" i="3"/>
  <c r="E249" i="3"/>
  <c r="E63" i="14" s="1"/>
  <c r="M675" i="3"/>
  <c r="E233" i="3"/>
  <c r="M632" i="3"/>
  <c r="E190" i="3"/>
  <c r="E284" i="3"/>
  <c r="H48" i="14"/>
  <c r="M691" i="3"/>
  <c r="L246" i="3"/>
  <c r="H246" i="3"/>
  <c r="I241" i="3"/>
  <c r="E241" i="3"/>
  <c r="F232" i="3"/>
  <c r="K200" i="3"/>
  <c r="H301" i="3"/>
  <c r="K296" i="3"/>
  <c r="I54" i="14" s="1"/>
  <c r="K295" i="3"/>
  <c r="G295" i="3"/>
  <c r="L294" i="3"/>
  <c r="I294" i="3"/>
  <c r="G53" i="14" s="1"/>
  <c r="F294" i="3"/>
  <c r="J292" i="3"/>
  <c r="F292" i="3"/>
  <c r="L291" i="3"/>
  <c r="H291" i="3"/>
  <c r="I290" i="3"/>
  <c r="E290" i="3"/>
  <c r="I289" i="3"/>
  <c r="E289" i="3"/>
  <c r="I286" i="3"/>
  <c r="E286" i="3"/>
  <c r="J285" i="3"/>
  <c r="F285" i="3"/>
  <c r="K246" i="3"/>
  <c r="G246" i="3"/>
  <c r="L241" i="3"/>
  <c r="H241" i="3"/>
  <c r="G296" i="3"/>
  <c r="L200" i="3"/>
  <c r="K301" i="3"/>
  <c r="K445" i="3" s="1"/>
  <c r="G301" i="3"/>
  <c r="H296" i="3"/>
  <c r="J295" i="3"/>
  <c r="F295" i="3"/>
  <c r="K294" i="3"/>
  <c r="I53" i="14" s="1"/>
  <c r="E294" i="3"/>
  <c r="I292" i="3"/>
  <c r="E292" i="3"/>
  <c r="K291" i="3"/>
  <c r="G291" i="3"/>
  <c r="L290" i="3"/>
  <c r="H290" i="3"/>
  <c r="L289" i="3"/>
  <c r="H289" i="3"/>
  <c r="L286" i="3"/>
  <c r="H286" i="3"/>
  <c r="L285" i="3"/>
  <c r="I285" i="3"/>
  <c r="E285" i="3"/>
  <c r="J246" i="3"/>
  <c r="F246" i="3"/>
  <c r="K241" i="3"/>
  <c r="G241" i="3"/>
  <c r="F296" i="3"/>
  <c r="J301" i="3"/>
  <c r="F301" i="3"/>
  <c r="F445" i="3" s="1"/>
  <c r="J296" i="3"/>
  <c r="H54" i="14" s="1"/>
  <c r="E296" i="3"/>
  <c r="I295" i="3"/>
  <c r="E295" i="3"/>
  <c r="H294" i="3"/>
  <c r="L292" i="3"/>
  <c r="Q70" i="15" s="1"/>
  <c r="H292" i="3"/>
  <c r="J291" i="3"/>
  <c r="F291" i="3"/>
  <c r="K290" i="3"/>
  <c r="G290" i="3"/>
  <c r="K289" i="3"/>
  <c r="G289" i="3"/>
  <c r="K286" i="3"/>
  <c r="G286" i="3"/>
  <c r="H285" i="3"/>
  <c r="F241" i="3"/>
  <c r="I296" i="3"/>
  <c r="G54" i="14" s="1"/>
  <c r="J294" i="3"/>
  <c r="H53" i="14" s="1"/>
  <c r="I291" i="3"/>
  <c r="J289" i="3"/>
  <c r="F286" i="3"/>
  <c r="H283" i="3"/>
  <c r="L282" i="3"/>
  <c r="H282" i="3"/>
  <c r="L281" i="3"/>
  <c r="I281" i="3"/>
  <c r="E281" i="3"/>
  <c r="I280" i="3"/>
  <c r="E280" i="3"/>
  <c r="I279" i="3"/>
  <c r="E279" i="3"/>
  <c r="I278" i="3"/>
  <c r="E278" i="3"/>
  <c r="J277" i="3"/>
  <c r="F277" i="3"/>
  <c r="K274" i="3"/>
  <c r="G274" i="3"/>
  <c r="K273" i="3"/>
  <c r="G273" i="3"/>
  <c r="L268" i="3"/>
  <c r="I268" i="3"/>
  <c r="E268" i="3"/>
  <c r="I267" i="3"/>
  <c r="E267" i="3"/>
  <c r="I266" i="3"/>
  <c r="E266" i="3"/>
  <c r="K264" i="3"/>
  <c r="G264" i="3"/>
  <c r="K263" i="3"/>
  <c r="G263" i="3"/>
  <c r="K262" i="3"/>
  <c r="G262" i="3"/>
  <c r="K261" i="3"/>
  <c r="G261" i="3"/>
  <c r="L260" i="3"/>
  <c r="H260" i="3"/>
  <c r="I259" i="3"/>
  <c r="E259" i="3"/>
  <c r="I246" i="3"/>
  <c r="L295" i="3"/>
  <c r="G294" i="3"/>
  <c r="K292" i="3"/>
  <c r="E291" i="3"/>
  <c r="F289" i="3"/>
  <c r="K285" i="3"/>
  <c r="K283" i="3"/>
  <c r="G283" i="3"/>
  <c r="K282" i="3"/>
  <c r="G282" i="3"/>
  <c r="H281" i="3"/>
  <c r="L280" i="3"/>
  <c r="H280" i="3"/>
  <c r="L279" i="3"/>
  <c r="H279" i="3"/>
  <c r="L278" i="3"/>
  <c r="H278" i="3"/>
  <c r="L277" i="3"/>
  <c r="I277" i="3"/>
  <c r="E277" i="3"/>
  <c r="J274" i="3"/>
  <c r="F274" i="3"/>
  <c r="J273" i="3"/>
  <c r="F273" i="3"/>
  <c r="E246" i="3"/>
  <c r="F245" i="3"/>
  <c r="H295" i="3"/>
  <c r="G292" i="3"/>
  <c r="J290" i="3"/>
  <c r="G285" i="3"/>
  <c r="J283" i="3"/>
  <c r="F283" i="3"/>
  <c r="J282" i="3"/>
  <c r="F282" i="3"/>
  <c r="K281" i="3"/>
  <c r="G281" i="3"/>
  <c r="K280" i="3"/>
  <c r="G280" i="3"/>
  <c r="K279" i="3"/>
  <c r="G279" i="3"/>
  <c r="K278" i="3"/>
  <c r="G278" i="3"/>
  <c r="H277" i="3"/>
  <c r="I274" i="3"/>
  <c r="E274" i="3"/>
  <c r="I273" i="3"/>
  <c r="E273" i="3"/>
  <c r="K268" i="3"/>
  <c r="G268" i="3"/>
  <c r="K267" i="3"/>
  <c r="G267" i="3"/>
  <c r="K266" i="3"/>
  <c r="G266" i="3"/>
  <c r="I264" i="3"/>
  <c r="E264" i="3"/>
  <c r="I263" i="3"/>
  <c r="E263" i="3"/>
  <c r="I262" i="3"/>
  <c r="E262" i="3"/>
  <c r="I261" i="3"/>
  <c r="E261" i="3"/>
  <c r="J260" i="3"/>
  <c r="F260" i="3"/>
  <c r="K259" i="3"/>
  <c r="G259" i="3"/>
  <c r="L296" i="3"/>
  <c r="Q62" i="15" s="1"/>
  <c r="J62" i="15" s="1"/>
  <c r="N62" i="15" s="1"/>
  <c r="F290" i="3"/>
  <c r="L283" i="3"/>
  <c r="E282" i="3"/>
  <c r="F280" i="3"/>
  <c r="F278" i="3"/>
  <c r="H274" i="3"/>
  <c r="H268" i="3"/>
  <c r="H267" i="3"/>
  <c r="H266" i="3"/>
  <c r="J264" i="3"/>
  <c r="J263" i="3"/>
  <c r="J262" i="3"/>
  <c r="J261" i="3"/>
  <c r="K260" i="3"/>
  <c r="L259" i="3"/>
  <c r="L254" i="3"/>
  <c r="H254" i="3"/>
  <c r="I253" i="3"/>
  <c r="E253" i="3"/>
  <c r="I252" i="3"/>
  <c r="E252" i="3"/>
  <c r="I251" i="3"/>
  <c r="E251" i="3"/>
  <c r="J250" i="3"/>
  <c r="F250" i="3"/>
  <c r="I248" i="3"/>
  <c r="E248" i="3"/>
  <c r="I247" i="3"/>
  <c r="E247" i="3"/>
  <c r="I245" i="3"/>
  <c r="L244" i="3"/>
  <c r="H244" i="3"/>
  <c r="L243" i="3"/>
  <c r="H243" i="3"/>
  <c r="L242" i="3"/>
  <c r="H242" i="3"/>
  <c r="J235" i="3"/>
  <c r="F235" i="3"/>
  <c r="J234" i="3"/>
  <c r="F234" i="3"/>
  <c r="K232" i="3"/>
  <c r="G232" i="3"/>
  <c r="J231" i="3"/>
  <c r="F231" i="3"/>
  <c r="J230" i="3"/>
  <c r="F230" i="3"/>
  <c r="K229" i="3"/>
  <c r="G229" i="3"/>
  <c r="K228" i="3"/>
  <c r="G228" i="3"/>
  <c r="H226" i="3"/>
  <c r="L225" i="3"/>
  <c r="H225" i="3"/>
  <c r="L224" i="3"/>
  <c r="H224" i="3"/>
  <c r="I222" i="3"/>
  <c r="E222" i="3"/>
  <c r="J221" i="3"/>
  <c r="F221" i="3"/>
  <c r="K220" i="3"/>
  <c r="G220" i="3"/>
  <c r="K219" i="3"/>
  <c r="J241" i="3"/>
  <c r="I283" i="3"/>
  <c r="J281" i="3"/>
  <c r="J279" i="3"/>
  <c r="K277" i="3"/>
  <c r="L273" i="3"/>
  <c r="F268" i="3"/>
  <c r="F267" i="3"/>
  <c r="F266" i="3"/>
  <c r="H264" i="3"/>
  <c r="H263" i="3"/>
  <c r="H262" i="3"/>
  <c r="H261" i="3"/>
  <c r="I260" i="3"/>
  <c r="J259" i="3"/>
  <c r="K254" i="3"/>
  <c r="G254" i="3"/>
  <c r="L253" i="3"/>
  <c r="H253" i="3"/>
  <c r="L252" i="3"/>
  <c r="H252" i="3"/>
  <c r="L251" i="3"/>
  <c r="H251" i="3"/>
  <c r="I250" i="3"/>
  <c r="E250" i="3"/>
  <c r="L248" i="3"/>
  <c r="H248" i="3"/>
  <c r="L247" i="3"/>
  <c r="H247" i="3"/>
  <c r="L245" i="3"/>
  <c r="H245" i="3"/>
  <c r="K244" i="3"/>
  <c r="G244" i="3"/>
  <c r="K243" i="3"/>
  <c r="G243" i="3"/>
  <c r="K242" i="3"/>
  <c r="G242" i="3"/>
  <c r="I235" i="3"/>
  <c r="E235" i="3"/>
  <c r="I234" i="3"/>
  <c r="E234" i="3"/>
  <c r="J232" i="3"/>
  <c r="E232" i="3"/>
  <c r="I231" i="3"/>
  <c r="E231" i="3"/>
  <c r="I230" i="3"/>
  <c r="E230" i="3"/>
  <c r="J229" i="3"/>
  <c r="F229" i="3"/>
  <c r="J228" i="3"/>
  <c r="F228" i="3"/>
  <c r="K226" i="3"/>
  <c r="G226" i="3"/>
  <c r="K225" i="3"/>
  <c r="G225" i="3"/>
  <c r="K224" i="3"/>
  <c r="G224" i="3"/>
  <c r="L222" i="3"/>
  <c r="H222" i="3"/>
  <c r="I221" i="3"/>
  <c r="E221" i="3"/>
  <c r="J220" i="3"/>
  <c r="F220" i="3"/>
  <c r="J219" i="3"/>
  <c r="F219" i="3"/>
  <c r="K218" i="3"/>
  <c r="G218" i="3"/>
  <c r="L217" i="3"/>
  <c r="H217" i="3"/>
  <c r="L216" i="3"/>
  <c r="H216" i="3"/>
  <c r="L215" i="3"/>
  <c r="H215" i="3"/>
  <c r="I214" i="3"/>
  <c r="E214" i="3"/>
  <c r="J213" i="3"/>
  <c r="J286" i="3"/>
  <c r="E283" i="3"/>
  <c r="F281" i="3"/>
  <c r="F279" i="3"/>
  <c r="G277" i="3"/>
  <c r="H273" i="3"/>
  <c r="L267" i="3"/>
  <c r="L266" i="3"/>
  <c r="F264" i="3"/>
  <c r="F263" i="3"/>
  <c r="F262" i="3"/>
  <c r="F261" i="3"/>
  <c r="G260" i="3"/>
  <c r="H259" i="3"/>
  <c r="J254" i="3"/>
  <c r="F254" i="3"/>
  <c r="K253" i="3"/>
  <c r="G253" i="3"/>
  <c r="K252" i="3"/>
  <c r="G252" i="3"/>
  <c r="K251" i="3"/>
  <c r="G251" i="3"/>
  <c r="L250" i="3"/>
  <c r="H250" i="3"/>
  <c r="K248" i="3"/>
  <c r="G248" i="3"/>
  <c r="K247" i="3"/>
  <c r="G247" i="3"/>
  <c r="K245" i="3"/>
  <c r="G245" i="3"/>
  <c r="J244" i="3"/>
  <c r="F244" i="3"/>
  <c r="J243" i="3"/>
  <c r="F243" i="3"/>
  <c r="J242" i="3"/>
  <c r="F242" i="3"/>
  <c r="L235" i="3"/>
  <c r="H235" i="3"/>
  <c r="L234" i="3"/>
  <c r="H234" i="3"/>
  <c r="I232" i="3"/>
  <c r="L231" i="3"/>
  <c r="H231" i="3"/>
  <c r="L230" i="3"/>
  <c r="H230" i="3"/>
  <c r="I229" i="3"/>
  <c r="E229" i="3"/>
  <c r="I228" i="3"/>
  <c r="E228" i="3"/>
  <c r="J226" i="3"/>
  <c r="F226" i="3"/>
  <c r="J225" i="3"/>
  <c r="F225" i="3"/>
  <c r="J224" i="3"/>
  <c r="F224" i="3"/>
  <c r="K222" i="3"/>
  <c r="G222" i="3"/>
  <c r="L221" i="3"/>
  <c r="H221" i="3"/>
  <c r="I220" i="3"/>
  <c r="E220" i="3"/>
  <c r="I219" i="3"/>
  <c r="E219" i="3"/>
  <c r="J218" i="3"/>
  <c r="F218" i="3"/>
  <c r="K217" i="3"/>
  <c r="G217" i="3"/>
  <c r="K216" i="3"/>
  <c r="G216" i="3"/>
  <c r="K215" i="3"/>
  <c r="G215" i="3"/>
  <c r="L214" i="3"/>
  <c r="H214" i="3"/>
  <c r="I213" i="3"/>
  <c r="I301" i="3"/>
  <c r="I445" i="3" s="1"/>
  <c r="I282" i="3"/>
  <c r="J280" i="3"/>
  <c r="J278" i="3"/>
  <c r="L274" i="3"/>
  <c r="J268" i="3"/>
  <c r="J267" i="3"/>
  <c r="J266" i="3"/>
  <c r="L264" i="3"/>
  <c r="L263" i="3"/>
  <c r="L262" i="3"/>
  <c r="L261" i="3"/>
  <c r="E260" i="3"/>
  <c r="F259" i="3"/>
  <c r="I254" i="3"/>
  <c r="E254" i="3"/>
  <c r="M254" i="3" s="1"/>
  <c r="J253" i="3"/>
  <c r="F253" i="3"/>
  <c r="J252" i="3"/>
  <c r="F252" i="3"/>
  <c r="J251" i="3"/>
  <c r="F251" i="3"/>
  <c r="K250" i="3"/>
  <c r="G250" i="3"/>
  <c r="J248" i="3"/>
  <c r="F248" i="3"/>
  <c r="J247" i="3"/>
  <c r="F247" i="3"/>
  <c r="J245" i="3"/>
  <c r="E245" i="3"/>
  <c r="I244" i="3"/>
  <c r="E244" i="3"/>
  <c r="I243" i="3"/>
  <c r="E243" i="3"/>
  <c r="I242" i="3"/>
  <c r="E242" i="3"/>
  <c r="K235" i="3"/>
  <c r="G235" i="3"/>
  <c r="K234" i="3"/>
  <c r="G234" i="3"/>
  <c r="L232" i="3"/>
  <c r="H232" i="3"/>
  <c r="K231" i="3"/>
  <c r="G231" i="3"/>
  <c r="K230" i="3"/>
  <c r="G230" i="3"/>
  <c r="L229" i="3"/>
  <c r="H229" i="3"/>
  <c r="L228" i="3"/>
  <c r="H228" i="3"/>
  <c r="L226" i="3"/>
  <c r="I226" i="3"/>
  <c r="E226" i="3"/>
  <c r="I225" i="3"/>
  <c r="E225" i="3"/>
  <c r="I224" i="3"/>
  <c r="E224" i="3"/>
  <c r="J222" i="3"/>
  <c r="F222" i="3"/>
  <c r="K221" i="3"/>
  <c r="G221" i="3"/>
  <c r="L220" i="3"/>
  <c r="H220" i="3"/>
  <c r="L219" i="3"/>
  <c r="G219" i="3"/>
  <c r="H218" i="3"/>
  <c r="I217" i="3"/>
  <c r="I216" i="3"/>
  <c r="I215" i="3"/>
  <c r="J214" i="3"/>
  <c r="K213" i="3"/>
  <c r="E213" i="3"/>
  <c r="J212" i="3"/>
  <c r="F212" i="3"/>
  <c r="J211" i="3"/>
  <c r="F211" i="3"/>
  <c r="J210" i="3"/>
  <c r="F210" i="3"/>
  <c r="K209" i="3"/>
  <c r="G209" i="3"/>
  <c r="L208" i="3"/>
  <c r="H208" i="3"/>
  <c r="I207" i="3"/>
  <c r="E207" i="3"/>
  <c r="I206" i="3"/>
  <c r="E206" i="3"/>
  <c r="J203" i="3"/>
  <c r="F203" i="3"/>
  <c r="K202" i="3"/>
  <c r="G202" i="3"/>
  <c r="K201" i="3"/>
  <c r="G201" i="3"/>
  <c r="J200" i="3"/>
  <c r="F200" i="3"/>
  <c r="J199" i="3"/>
  <c r="F199" i="3"/>
  <c r="K197" i="3"/>
  <c r="G197" i="3"/>
  <c r="L195" i="3"/>
  <c r="H195" i="3"/>
  <c r="L194" i="3"/>
  <c r="H194" i="3"/>
  <c r="I193" i="3"/>
  <c r="E193" i="3"/>
  <c r="J192" i="3"/>
  <c r="F192" i="3"/>
  <c r="J191" i="3"/>
  <c r="F191" i="3"/>
  <c r="I189" i="3"/>
  <c r="E189" i="3"/>
  <c r="I188" i="3"/>
  <c r="E188" i="3"/>
  <c r="I198" i="3"/>
  <c r="F198" i="3"/>
  <c r="L218" i="3"/>
  <c r="E218" i="3"/>
  <c r="F217" i="3"/>
  <c r="F216" i="3"/>
  <c r="F215" i="3"/>
  <c r="G214" i="3"/>
  <c r="H213" i="3"/>
  <c r="I212" i="3"/>
  <c r="E212" i="3"/>
  <c r="I211" i="3"/>
  <c r="E211" i="3"/>
  <c r="I210" i="3"/>
  <c r="E210" i="3"/>
  <c r="J209" i="3"/>
  <c r="F209" i="3"/>
  <c r="K208" i="3"/>
  <c r="G208" i="3"/>
  <c r="L207" i="3"/>
  <c r="H207" i="3"/>
  <c r="L206" i="3"/>
  <c r="H206" i="3"/>
  <c r="I203" i="3"/>
  <c r="E203" i="3"/>
  <c r="J202" i="3"/>
  <c r="F202" i="3"/>
  <c r="J201" i="3"/>
  <c r="F201" i="3"/>
  <c r="I200" i="3"/>
  <c r="E200" i="3"/>
  <c r="M200" i="3" s="1"/>
  <c r="I199" i="3"/>
  <c r="E199" i="3"/>
  <c r="J197" i="3"/>
  <c r="F197" i="3"/>
  <c r="K195" i="3"/>
  <c r="G195" i="3"/>
  <c r="K194" i="3"/>
  <c r="G194" i="3"/>
  <c r="L193" i="3"/>
  <c r="H193" i="3"/>
  <c r="I192" i="3"/>
  <c r="E192" i="3"/>
  <c r="I191" i="3"/>
  <c r="E191" i="3"/>
  <c r="L189" i="3"/>
  <c r="H189" i="3"/>
  <c r="L188" i="3"/>
  <c r="H188" i="3"/>
  <c r="K198" i="3"/>
  <c r="H198" i="3"/>
  <c r="E217" i="3"/>
  <c r="E216" i="3"/>
  <c r="E215" i="3"/>
  <c r="M215" i="3" s="1"/>
  <c r="F214" i="3"/>
  <c r="G213" i="3"/>
  <c r="L212" i="3"/>
  <c r="H212" i="3"/>
  <c r="L211" i="3"/>
  <c r="H211" i="3"/>
  <c r="L210" i="3"/>
  <c r="H210" i="3"/>
  <c r="I209" i="3"/>
  <c r="E209" i="3"/>
  <c r="J208" i="3"/>
  <c r="F208" i="3"/>
  <c r="K207" i="3"/>
  <c r="G207" i="3"/>
  <c r="K206" i="3"/>
  <c r="G206" i="3"/>
  <c r="L203" i="3"/>
  <c r="H203" i="3"/>
  <c r="I202" i="3"/>
  <c r="E202" i="3"/>
  <c r="I201" i="3"/>
  <c r="E201" i="3"/>
  <c r="H200" i="3"/>
  <c r="L199" i="3"/>
  <c r="H199" i="3"/>
  <c r="I197" i="3"/>
  <c r="E197" i="3"/>
  <c r="J195" i="3"/>
  <c r="F195" i="3"/>
  <c r="J194" i="3"/>
  <c r="F194" i="3"/>
  <c r="K193" i="3"/>
  <c r="G193" i="3"/>
  <c r="L192" i="3"/>
  <c r="H192" i="3"/>
  <c r="L191" i="3"/>
  <c r="H191" i="3"/>
  <c r="K189" i="3"/>
  <c r="G189" i="3"/>
  <c r="K188" i="3"/>
  <c r="G188" i="3"/>
  <c r="E198" i="3"/>
  <c r="J198" i="3"/>
  <c r="H219" i="3"/>
  <c r="I218" i="3"/>
  <c r="J217" i="3"/>
  <c r="J216" i="3"/>
  <c r="J215" i="3"/>
  <c r="K214" i="3"/>
  <c r="L213" i="3"/>
  <c r="F213" i="3"/>
  <c r="K212" i="3"/>
  <c r="G212" i="3"/>
  <c r="K211" i="3"/>
  <c r="G211" i="3"/>
  <c r="K210" i="3"/>
  <c r="G210" i="3"/>
  <c r="L209" i="3"/>
  <c r="H209" i="3"/>
  <c r="I208" i="3"/>
  <c r="E208" i="3"/>
  <c r="J207" i="3"/>
  <c r="F207" i="3"/>
  <c r="J206" i="3"/>
  <c r="F206" i="3"/>
  <c r="K203" i="3"/>
  <c r="G203" i="3"/>
  <c r="L202" i="3"/>
  <c r="H202" i="3"/>
  <c r="L201" i="3"/>
  <c r="H201" i="3"/>
  <c r="G200" i="3"/>
  <c r="K199" i="3"/>
  <c r="G199" i="3"/>
  <c r="L197" i="3"/>
  <c r="H197" i="3"/>
  <c r="I195" i="3"/>
  <c r="E195" i="3"/>
  <c r="I194" i="3"/>
  <c r="E194" i="3"/>
  <c r="J193" i="3"/>
  <c r="F193" i="3"/>
  <c r="K192" i="3"/>
  <c r="G192" i="3"/>
  <c r="K191" i="3"/>
  <c r="G191" i="3"/>
  <c r="J189" i="3"/>
  <c r="F189" i="3"/>
  <c r="J188" i="3"/>
  <c r="F188" i="3"/>
  <c r="G198" i="3"/>
  <c r="L198" i="3"/>
  <c r="M682" i="3"/>
  <c r="E240" i="3"/>
  <c r="I46" i="14"/>
  <c r="I47" i="14"/>
  <c r="E258" i="3"/>
  <c r="M258" i="3" s="1"/>
  <c r="J58" i="15"/>
  <c r="P61" i="15"/>
  <c r="I61" i="15" s="1"/>
  <c r="H445" i="3"/>
  <c r="J445" i="3"/>
  <c r="M647" i="3"/>
  <c r="E205" i="3"/>
  <c r="E265" i="3"/>
  <c r="H49" i="14"/>
  <c r="M735" i="3"/>
  <c r="G445" i="3"/>
  <c r="L744" i="3"/>
  <c r="L301" i="3" s="1"/>
  <c r="E744" i="3"/>
  <c r="E301" i="3" s="1"/>
  <c r="M669" i="3"/>
  <c r="M276" i="3"/>
  <c r="G77" i="14"/>
  <c r="F80" i="14"/>
  <c r="F77" i="14" s="1"/>
  <c r="J95" i="15"/>
  <c r="N91" i="15"/>
  <c r="N95" i="15" s="1"/>
  <c r="P44" i="15"/>
  <c r="I44" i="15" s="1"/>
  <c r="M151" i="3"/>
  <c r="T13" i="11"/>
  <c r="T146" i="11"/>
  <c r="T14" i="11"/>
  <c r="T21" i="11"/>
  <c r="T27" i="11"/>
  <c r="T152" i="11"/>
  <c r="T17" i="11"/>
  <c r="T18" i="11"/>
  <c r="T25" i="11"/>
  <c r="T147" i="11"/>
  <c r="T16" i="11"/>
  <c r="T150" i="11"/>
  <c r="T151" i="11"/>
  <c r="T22" i="11"/>
  <c r="T154" i="11"/>
  <c r="T23" i="11"/>
  <c r="T28" i="11"/>
  <c r="T29" i="11"/>
  <c r="T12" i="11"/>
  <c r="T15" i="11"/>
  <c r="T24" i="11"/>
  <c r="T20" i="11"/>
  <c r="T153" i="11"/>
  <c r="T26" i="11"/>
  <c r="T145" i="11"/>
  <c r="T19" i="11"/>
  <c r="E33" i="14"/>
  <c r="M125" i="3"/>
  <c r="P110" i="15"/>
  <c r="I131" i="15"/>
  <c r="I132" i="15" s="1"/>
  <c r="P132" i="15"/>
  <c r="N123" i="15"/>
  <c r="N127" i="15" s="1"/>
  <c r="J127" i="15"/>
  <c r="L597" i="3"/>
  <c r="M139" i="3"/>
  <c r="E36" i="14"/>
  <c r="P45" i="15"/>
  <c r="I45" i="15" s="1"/>
  <c r="F57" i="14"/>
  <c r="H56" i="14"/>
  <c r="Q106" i="15"/>
  <c r="Q120" i="15" s="1"/>
  <c r="J104" i="15"/>
  <c r="P13" i="15"/>
  <c r="J28" i="15"/>
  <c r="N26" i="15"/>
  <c r="N28" i="15" s="1"/>
  <c r="E419" i="3"/>
  <c r="M142" i="3"/>
  <c r="E37" i="14"/>
  <c r="P28" i="15"/>
  <c r="I25" i="15"/>
  <c r="I28" i="15" s="1"/>
  <c r="M74" i="3"/>
  <c r="E26" i="14"/>
  <c r="M39" i="3"/>
  <c r="E23" i="14"/>
  <c r="E169" i="3"/>
  <c r="J132" i="15"/>
  <c r="N129" i="15"/>
  <c r="N132" i="15" s="1"/>
  <c r="E58" i="14"/>
  <c r="E56" i="14" s="1"/>
  <c r="E31" i="14"/>
  <c r="M108" i="3"/>
  <c r="Q81" i="15"/>
  <c r="I43" i="15"/>
  <c r="M28" i="3"/>
  <c r="Q13" i="15"/>
  <c r="L169" i="3"/>
  <c r="J42" i="15"/>
  <c r="Q46" i="15"/>
  <c r="E446" i="3"/>
  <c r="G48" i="15"/>
  <c r="N109" i="15"/>
  <c r="N110" i="15" s="1"/>
  <c r="J110" i="15"/>
  <c r="M512" i="3"/>
  <c r="J81" i="15"/>
  <c r="Q132" i="15"/>
  <c r="N97" i="15"/>
  <c r="N99" i="15" s="1"/>
  <c r="J99" i="15"/>
  <c r="M536" i="3"/>
  <c r="E85" i="14"/>
  <c r="P97" i="15"/>
  <c r="M481" i="3"/>
  <c r="F23" i="14"/>
  <c r="I124" i="15"/>
  <c r="N117" i="15"/>
  <c r="N118" i="15" s="1"/>
  <c r="F84" i="15"/>
  <c r="M566" i="3"/>
  <c r="I104" i="15"/>
  <c r="I106" i="15" s="1"/>
  <c r="I120" i="15" s="1"/>
  <c r="P106" i="15"/>
  <c r="F63" i="14" l="1"/>
  <c r="Q127" i="15"/>
  <c r="Q84" i="15" s="1"/>
  <c r="M238" i="3"/>
  <c r="F86" i="14"/>
  <c r="P127" i="15"/>
  <c r="I127" i="15"/>
  <c r="M257" i="3"/>
  <c r="P59" i="15"/>
  <c r="I59" i="15" s="1"/>
  <c r="F22" i="14"/>
  <c r="L84" i="15"/>
  <c r="F52" i="14"/>
  <c r="F50" i="14"/>
  <c r="G77" i="15"/>
  <c r="E49" i="14"/>
  <c r="M239" i="3"/>
  <c r="G46" i="14"/>
  <c r="F46" i="14" s="1"/>
  <c r="G43" i="14"/>
  <c r="F43" i="14" s="1"/>
  <c r="L77" i="15"/>
  <c r="L83" i="15" s="1"/>
  <c r="L140" i="15" s="1"/>
  <c r="L137" i="15" s="1"/>
  <c r="M287" i="3"/>
  <c r="M271" i="3"/>
  <c r="M246" i="3"/>
  <c r="M194" i="3"/>
  <c r="G49" i="14"/>
  <c r="F49" i="14" s="1"/>
  <c r="Q59" i="15"/>
  <c r="J59" i="15" s="1"/>
  <c r="M288" i="3"/>
  <c r="G66" i="14"/>
  <c r="M204" i="3"/>
  <c r="F83" i="15"/>
  <c r="F141" i="15" s="1"/>
  <c r="F138" i="15" s="1"/>
  <c r="Q69" i="15"/>
  <c r="J69" i="15" s="1"/>
  <c r="N69" i="15" s="1"/>
  <c r="M269" i="3"/>
  <c r="F51" i="14"/>
  <c r="G48" i="14"/>
  <c r="F48" i="14" s="1"/>
  <c r="M293" i="3"/>
  <c r="M297" i="3"/>
  <c r="M236" i="3"/>
  <c r="M227" i="3"/>
  <c r="M270" i="3"/>
  <c r="E55" i="14"/>
  <c r="Q55" i="15"/>
  <c r="J55" i="15" s="1"/>
  <c r="N55" i="15" s="1"/>
  <c r="M275" i="3"/>
  <c r="G42" i="14"/>
  <c r="G39" i="14" s="1"/>
  <c r="Q73" i="15"/>
  <c r="J73" i="15" s="1"/>
  <c r="Q54" i="15"/>
  <c r="J54" i="15" s="1"/>
  <c r="N54" i="15" s="1"/>
  <c r="M256" i="3"/>
  <c r="M237" i="3"/>
  <c r="G101" i="15"/>
  <c r="G84" i="15" s="1"/>
  <c r="F41" i="14"/>
  <c r="M244" i="3"/>
  <c r="G83" i="15"/>
  <c r="F56" i="14"/>
  <c r="M272" i="3"/>
  <c r="M260" i="3"/>
  <c r="M283" i="3"/>
  <c r="M282" i="3"/>
  <c r="F40" i="14"/>
  <c r="Q51" i="15"/>
  <c r="J51" i="15" s="1"/>
  <c r="N51" i="15" s="1"/>
  <c r="M242" i="3"/>
  <c r="M225" i="3"/>
  <c r="M277" i="3"/>
  <c r="M291" i="3"/>
  <c r="M281" i="3"/>
  <c r="M245" i="3"/>
  <c r="M216" i="3"/>
  <c r="M224" i="3"/>
  <c r="Q74" i="15"/>
  <c r="J74" i="15" s="1"/>
  <c r="N74" i="15" s="1"/>
  <c r="M267" i="3"/>
  <c r="M208" i="3"/>
  <c r="E66" i="14"/>
  <c r="P120" i="15"/>
  <c r="M195" i="3"/>
  <c r="F66" i="14"/>
  <c r="G44" i="14"/>
  <c r="P46" i="15"/>
  <c r="N88" i="15"/>
  <c r="N89" i="15" s="1"/>
  <c r="N101" i="15" s="1"/>
  <c r="J89" i="15"/>
  <c r="I42" i="14"/>
  <c r="I39" i="14" s="1"/>
  <c r="I44" i="14"/>
  <c r="Q65" i="15"/>
  <c r="Q67" i="15" s="1"/>
  <c r="E40" i="14"/>
  <c r="M187" i="3"/>
  <c r="H42" i="14"/>
  <c r="M249" i="3"/>
  <c r="M285" i="3"/>
  <c r="E42" i="14"/>
  <c r="P55" i="15"/>
  <c r="I55" i="15" s="1"/>
  <c r="M196" i="3"/>
  <c r="E46" i="14"/>
  <c r="M758" i="3"/>
  <c r="M756" i="3"/>
  <c r="M752" i="3"/>
  <c r="M751" i="3"/>
  <c r="M748" i="3"/>
  <c r="M881" i="3"/>
  <c r="M763" i="3"/>
  <c r="M761" i="3"/>
  <c r="M757" i="3"/>
  <c r="M754" i="3"/>
  <c r="M750" i="3"/>
  <c r="M883" i="3"/>
  <c r="M765" i="3"/>
  <c r="M760" i="3"/>
  <c r="M755" i="3"/>
  <c r="M753" i="3"/>
  <c r="M749" i="3"/>
  <c r="M764" i="3"/>
  <c r="M759" i="3"/>
  <c r="M882" i="3"/>
  <c r="M762" i="3"/>
  <c r="P53" i="15"/>
  <c r="I53" i="15" s="1"/>
  <c r="M223" i="3"/>
  <c r="P69" i="15"/>
  <c r="I69" i="15" s="1"/>
  <c r="M268" i="3"/>
  <c r="M218" i="3"/>
  <c r="M205" i="3"/>
  <c r="E43" i="14"/>
  <c r="P51" i="15"/>
  <c r="P66" i="15"/>
  <c r="I66" i="15" s="1"/>
  <c r="M240" i="3"/>
  <c r="I58" i="15"/>
  <c r="M192" i="3"/>
  <c r="M210" i="3"/>
  <c r="M212" i="3"/>
  <c r="M220" i="3"/>
  <c r="M228" i="3"/>
  <c r="H45" i="14"/>
  <c r="M221" i="3"/>
  <c r="M231" i="3"/>
  <c r="M234" i="3"/>
  <c r="M250" i="3"/>
  <c r="M248" i="3"/>
  <c r="M251" i="3"/>
  <c r="M253" i="3"/>
  <c r="M261" i="3"/>
  <c r="M263" i="3"/>
  <c r="M274" i="3"/>
  <c r="P74" i="15"/>
  <c r="I74" i="15" s="1"/>
  <c r="J70" i="15"/>
  <c r="E54" i="14"/>
  <c r="P62" i="15"/>
  <c r="I62" i="15" s="1"/>
  <c r="M296" i="3"/>
  <c r="P70" i="15"/>
  <c r="I70" i="15" s="1"/>
  <c r="M292" i="3"/>
  <c r="F53" i="14"/>
  <c r="L445" i="3"/>
  <c r="L598" i="3" s="1"/>
  <c r="L447" i="3" s="1"/>
  <c r="N58" i="15"/>
  <c r="F47" i="14"/>
  <c r="M202" i="3"/>
  <c r="M189" i="3"/>
  <c r="M206" i="3"/>
  <c r="M243" i="3"/>
  <c r="E45" i="14"/>
  <c r="Q52" i="15"/>
  <c r="J52" i="15" s="1"/>
  <c r="M279" i="3"/>
  <c r="F54" i="14"/>
  <c r="M286" i="3"/>
  <c r="M290" i="3"/>
  <c r="M241" i="3"/>
  <c r="P60" i="15"/>
  <c r="I60" i="15" s="1"/>
  <c r="M284" i="3"/>
  <c r="M233" i="3"/>
  <c r="P65" i="15"/>
  <c r="E44" i="14"/>
  <c r="M621" i="3"/>
  <c r="M619" i="3"/>
  <c r="M615" i="3"/>
  <c r="M614" i="3"/>
  <c r="M611" i="3"/>
  <c r="M744" i="3"/>
  <c r="M626" i="3"/>
  <c r="M624" i="3"/>
  <c r="M620" i="3"/>
  <c r="M617" i="3"/>
  <c r="M613" i="3"/>
  <c r="M746" i="3"/>
  <c r="M628" i="3"/>
  <c r="M623" i="3"/>
  <c r="M618" i="3"/>
  <c r="M616" i="3"/>
  <c r="M625" i="3"/>
  <c r="M612" i="3"/>
  <c r="M745" i="3"/>
  <c r="M627" i="3"/>
  <c r="M622" i="3"/>
  <c r="M265" i="3"/>
  <c r="P73" i="15"/>
  <c r="E48" i="14"/>
  <c r="M197" i="3"/>
  <c r="M191" i="3"/>
  <c r="M199" i="3"/>
  <c r="M203" i="3"/>
  <c r="M211" i="3"/>
  <c r="M226" i="3"/>
  <c r="G45" i="14"/>
  <c r="M219" i="3"/>
  <c r="M229" i="3"/>
  <c r="M214" i="3"/>
  <c r="M230" i="3"/>
  <c r="M232" i="3"/>
  <c r="M235" i="3"/>
  <c r="M222" i="3"/>
  <c r="M247" i="3"/>
  <c r="M252" i="3"/>
  <c r="M262" i="3"/>
  <c r="M264" i="3"/>
  <c r="M273" i="3"/>
  <c r="M259" i="3"/>
  <c r="M266" i="3"/>
  <c r="M295" i="3"/>
  <c r="E53" i="14"/>
  <c r="M294" i="3"/>
  <c r="M198" i="3"/>
  <c r="M201" i="3"/>
  <c r="M209" i="3"/>
  <c r="P52" i="15"/>
  <c r="I52" i="15" s="1"/>
  <c r="M217" i="3"/>
  <c r="M188" i="3"/>
  <c r="M193" i="3"/>
  <c r="M207" i="3"/>
  <c r="M213" i="3"/>
  <c r="I45" i="14"/>
  <c r="M278" i="3"/>
  <c r="M280" i="3"/>
  <c r="M289" i="3"/>
  <c r="E41" i="14"/>
  <c r="M190" i="3"/>
  <c r="P54" i="15"/>
  <c r="I54" i="15" s="1"/>
  <c r="J46" i="15"/>
  <c r="N42" i="15"/>
  <c r="N46" i="15" s="1"/>
  <c r="J101" i="15"/>
  <c r="P99" i="15"/>
  <c r="P101" i="15" s="1"/>
  <c r="I97" i="15"/>
  <c r="I99" i="15" s="1"/>
  <c r="I101" i="15" s="1"/>
  <c r="I84" i="15" s="1"/>
  <c r="E25" i="14"/>
  <c r="E22" i="14" s="1"/>
  <c r="P79" i="15"/>
  <c r="M419" i="3"/>
  <c r="I13" i="15"/>
  <c r="I23" i="15" s="1"/>
  <c r="P23" i="15"/>
  <c r="Q23" i="15"/>
  <c r="Q48" i="15" s="1"/>
  <c r="J13" i="15"/>
  <c r="I46" i="15"/>
  <c r="E445" i="3"/>
  <c r="E598" i="3" s="1"/>
  <c r="J106" i="15"/>
  <c r="J120" i="15" s="1"/>
  <c r="N104" i="15"/>
  <c r="N106" i="15" s="1"/>
  <c r="N120" i="15" s="1"/>
  <c r="L446" i="3"/>
  <c r="P84" i="15" l="1"/>
  <c r="Q71" i="15"/>
  <c r="F133" i="15"/>
  <c r="Q63" i="15"/>
  <c r="N59" i="15"/>
  <c r="N63" i="15" s="1"/>
  <c r="J63" i="15"/>
  <c r="F82" i="15"/>
  <c r="F140" i="15"/>
  <c r="F137" i="15" s="1"/>
  <c r="P48" i="15"/>
  <c r="G140" i="15"/>
  <c r="G137" i="15" s="1"/>
  <c r="L82" i="15"/>
  <c r="G141" i="15"/>
  <c r="G138" i="15" s="1"/>
  <c r="L141" i="15"/>
  <c r="L138" i="15" s="1"/>
  <c r="L133" i="15"/>
  <c r="G133" i="15"/>
  <c r="G82" i="15"/>
  <c r="Q56" i="15"/>
  <c r="Q75" i="15"/>
  <c r="G38" i="14"/>
  <c r="G64" i="14" s="1"/>
  <c r="G105" i="14" s="1"/>
  <c r="J65" i="15"/>
  <c r="J67" i="15" s="1"/>
  <c r="E39" i="14"/>
  <c r="E38" i="14" s="1"/>
  <c r="E64" i="14" s="1"/>
  <c r="E65" i="14" s="1"/>
  <c r="I38" i="14"/>
  <c r="I64" i="14" s="1"/>
  <c r="I65" i="14" s="1"/>
  <c r="F44" i="14"/>
  <c r="N84" i="15"/>
  <c r="F42" i="14"/>
  <c r="F39" i="14" s="1"/>
  <c r="H39" i="14"/>
  <c r="H38" i="14" s="1"/>
  <c r="H64" i="14" s="1"/>
  <c r="I71" i="15"/>
  <c r="J56" i="15"/>
  <c r="N52" i="15"/>
  <c r="N56" i="15" s="1"/>
  <c r="I73" i="15"/>
  <c r="I75" i="15" s="1"/>
  <c r="P75" i="15"/>
  <c r="P71" i="15"/>
  <c r="P63" i="15"/>
  <c r="I51" i="15"/>
  <c r="I56" i="15" s="1"/>
  <c r="P56" i="15"/>
  <c r="I63" i="15"/>
  <c r="N73" i="15"/>
  <c r="N75" i="15" s="1"/>
  <c r="J75" i="15"/>
  <c r="P67" i="15"/>
  <c r="I65" i="15"/>
  <c r="I67" i="15" s="1"/>
  <c r="N70" i="15"/>
  <c r="N71" i="15" s="1"/>
  <c r="J71" i="15"/>
  <c r="F45" i="14"/>
  <c r="E447" i="3"/>
  <c r="D447" i="3" s="1"/>
  <c r="D598" i="3"/>
  <c r="I79" i="15"/>
  <c r="I81" i="15" s="1"/>
  <c r="P81" i="15"/>
  <c r="J23" i="15"/>
  <c r="J48" i="15" s="1"/>
  <c r="N13" i="15"/>
  <c r="N23" i="15" s="1"/>
  <c r="N48" i="15" s="1"/>
  <c r="I48" i="15"/>
  <c r="J84" i="15"/>
  <c r="Q77" i="15" l="1"/>
  <c r="Q83" i="15" s="1"/>
  <c r="Q140" i="15" s="1"/>
  <c r="Q137" i="15" s="1"/>
  <c r="G65" i="14"/>
  <c r="N65" i="15"/>
  <c r="N67" i="15" s="1"/>
  <c r="N77" i="15" s="1"/>
  <c r="N83" i="15" s="1"/>
  <c r="I105" i="14"/>
  <c r="F38" i="14"/>
  <c r="F64" i="14" s="1"/>
  <c r="F65" i="14" s="1"/>
  <c r="H105" i="14"/>
  <c r="H65" i="14"/>
  <c r="E105" i="14"/>
  <c r="J77" i="15"/>
  <c r="J83" i="15" s="1"/>
  <c r="J141" i="15" s="1"/>
  <c r="J138" i="15" s="1"/>
  <c r="P77" i="15"/>
  <c r="P83" i="15" s="1"/>
  <c r="I77" i="15"/>
  <c r="I83" i="15" s="1"/>
  <c r="Q133" i="15" l="1"/>
  <c r="Q141" i="15"/>
  <c r="Q138" i="15" s="1"/>
  <c r="Q82" i="15"/>
  <c r="B105" i="14"/>
  <c r="F105" i="14"/>
  <c r="B65" i="14"/>
  <c r="I133" i="15"/>
  <c r="I82" i="15"/>
  <c r="J82" i="15"/>
  <c r="N141" i="15"/>
  <c r="N138" i="15" s="1"/>
  <c r="N133" i="15"/>
  <c r="N82" i="15"/>
  <c r="N140" i="15"/>
  <c r="N137" i="15" s="1"/>
  <c r="P141" i="15"/>
  <c r="P138" i="15" s="1"/>
  <c r="P133" i="15"/>
  <c r="P82" i="15"/>
  <c r="P140" i="15"/>
  <c r="P137" i="15" s="1"/>
  <c r="J140" i="15"/>
  <c r="J137" i="15" s="1"/>
  <c r="I141" i="15"/>
  <c r="I138" i="15" s="1"/>
  <c r="J133" i="15"/>
  <c r="I140" i="15"/>
  <c r="I137" i="15" s="1"/>
  <c r="B133" i="15" l="1"/>
  <c r="B8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  <author>npavlov</author>
  </authors>
  <commentList>
    <comment ref="T2" authorId="0" shapeId="0" xr:uid="{00000000-0006-0000-0000-000001000000}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 shapeId="0" xr:uid="{00000000-0006-0000-0000-000002000000}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 shapeId="0" xr:uid="{00000000-0006-0000-0000-000003000000}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</authors>
  <commentList>
    <comment ref="I11" authorId="0" shapeId="0" xr:uid="{00000000-0006-0000-0100-000001000000}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  <author>DBoyadzhieva</author>
    <author>Мариан Георгиев</author>
    <author>PKyuchukov</author>
    <author>npavlov</author>
  </authors>
  <commentList>
    <comment ref="I9" authorId="0" shapeId="0" xr:uid="{00000000-0006-0000-0200-000001000000}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 shapeId="0" xr:uid="{00000000-0006-0000-0200-000002000000}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 shapeId="0" xr:uid="{00000000-0006-0000-0200-000003000000}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 shapeId="0" xr:uid="{00000000-0006-0000-0200-000004000000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 shapeId="0" xr:uid="{00000000-0006-0000-0200-00000500000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 shapeId="0" xr:uid="{00000000-0006-0000-0200-000006000000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 shapeId="0" xr:uid="{00000000-0006-0000-0200-000007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 shapeId="0" xr:uid="{00000000-0006-0000-0200-000008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 shapeId="0" xr:uid="{00000000-0006-0000-0200-000009000000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 shapeId="0" xr:uid="{00000000-0006-0000-0200-00000A000000}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 shapeId="0" xr:uid="{00000000-0006-0000-0200-00000B000000}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 shapeId="0" xr:uid="{00000000-0006-0000-0200-00000C000000}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 shapeId="0" xr:uid="{00000000-0006-0000-0200-00000D000000}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 shapeId="0" xr:uid="{00000000-0006-0000-0200-00000E000000}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 shapeId="0" xr:uid="{00000000-0006-0000-0200-00000F000000}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D658" authorId="0" shapeId="0" xr:uid="{00000000-0006-0000-0200-000010000000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62" authorId="0" shapeId="0" xr:uid="{00000000-0006-0000-0200-00001100000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63" authorId="1" shapeId="0" xr:uid="{00000000-0006-0000-0200-000012000000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2" shapeId="0" xr:uid="{00000000-0006-0000-0200-000013000000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38" authorId="3" shapeId="0" xr:uid="{00000000-0006-0000-0200-000014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3" shapeId="0" xr:uid="{00000000-0006-0000-0200-000015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3" shapeId="0" xr:uid="{00000000-0006-0000-0200-000016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0" shapeId="0" xr:uid="{00000000-0006-0000-0200-000017000000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799" authorId="0" shapeId="0" xr:uid="{00000000-0006-0000-0200-00001800000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800" authorId="1" shapeId="0" xr:uid="{00000000-0006-0000-0200-000019000000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2" shapeId="0" xr:uid="{00000000-0006-0000-0200-00001A000000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75" authorId="3" shapeId="0" xr:uid="{00000000-0006-0000-0200-00001B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3" shapeId="0" xr:uid="{00000000-0006-0000-0200-00001C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3" shapeId="0" xr:uid="{00000000-0006-0000-0200-00001D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0" shapeId="0" xr:uid="{216172DD-44F0-4634-9745-14A853E8B84D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936" authorId="0" shapeId="0" xr:uid="{A7B80ED9-9D21-40FD-8C7C-6086E5FAB7D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937" authorId="1" shapeId="0" xr:uid="{BD112D21-CADE-44E8-A288-17DBA39E999D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2" shapeId="0" xr:uid="{3A95F095-CB2C-4470-A881-EBA32F39E8F9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12" authorId="3" shapeId="0" xr:uid="{1C5CC37C-E526-4608-AFC3-1E7336AC8724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3" shapeId="0" xr:uid="{273C9F1B-FD59-4B5D-BFA1-2DDD56226671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3" shapeId="0" xr:uid="{8C32DD8B-B6DA-4393-8430-2129D1696E59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0" shapeId="0" xr:uid="{2F07C34E-6D57-47F6-9C11-C901B9EBCBD0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073" authorId="0" shapeId="0" xr:uid="{1A54ED4D-D0CB-472B-964D-88B9A5CFBC49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74" authorId="1" shapeId="0" xr:uid="{A9D9F978-B8FC-44A7-9E1E-CFCB38F58251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2" shapeId="0" xr:uid="{C73A272B-78C0-467D-9D9A-EA4B7D4519DF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49" authorId="3" shapeId="0" xr:uid="{B711ED9D-1366-4215-BCC1-626C440AB489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3" shapeId="0" xr:uid="{98C5D719-E052-4900-B1CD-523A2788064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3" shapeId="0" xr:uid="{A8FD5D23-6461-4E64-B99B-2E7B3D3A94CD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06" authorId="0" shapeId="0" xr:uid="{181C6827-BC87-40AC-8666-46430A8C0B44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210" authorId="0" shapeId="0" xr:uid="{0AD5678A-CF1E-4DBB-BA44-FA528727601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211" authorId="1" shapeId="0" xr:uid="{92FCFA5D-F328-4F37-976C-6C2940D96F89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36" authorId="2" shapeId="0" xr:uid="{939C9062-873A-4EDE-966F-46FE4FB16945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86" authorId="3" shapeId="0" xr:uid="{BAD1D556-74A0-4280-91C8-9E1288174649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87" authorId="3" shapeId="0" xr:uid="{44B21235-86F5-4E0C-AEE9-51633D493796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88" authorId="3" shapeId="0" xr:uid="{DDF8F38C-A6AD-47EE-BC4D-9FA24F4BE651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npavlov</author>
    <author>NPavlov</author>
  </authors>
  <commentList>
    <comment ref="B325" authorId="0" shapeId="0" xr:uid="{00000000-0006-0000-0300-000001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 shapeId="0" xr:uid="{00000000-0006-0000-0300-000002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 shapeId="0" xr:uid="{00000000-0006-0000-0300-000003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 shapeId="0" xr:uid="{00000000-0006-0000-0300-000004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 shapeId="0" xr:uid="{00000000-0006-0000-0300-000005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 shapeId="0" xr:uid="{00000000-0006-0000-0300-000006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 shapeId="0" xr:uid="{00000000-0006-0000-0300-000007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 shapeId="0" xr:uid="{00000000-0006-0000-0300-000008000000}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 shapeId="0" xr:uid="{00000000-0006-0000-0300-000009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 shapeId="0" xr:uid="{00000000-0006-0000-0300-00000A000000}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 shapeId="0" xr:uid="{00000000-0006-0000-0300-00000B000000}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 shapeId="0" xr:uid="{00000000-0006-0000-0300-00000C000000}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Никола Павлов</author>
    <author>DBoyadzhieva</author>
    <author>Мариан Георгиев</author>
    <author>PKyuchukov</author>
  </authors>
  <commentList>
    <comment ref="K59" authorId="0" shapeId="0" xr:uid="{00000000-0006-0000-0400-000001000000}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K63" authorId="0" shapeId="0" xr:uid="{00000000-0006-0000-0400-000002000000}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K64" authorId="1" shapeId="0" xr:uid="{00000000-0006-0000-0400-000003000000}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 shapeId="0" xr:uid="{00000000-0006-0000-0400-000004000000}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9" authorId="3" shapeId="0" xr:uid="{00000000-0006-0000-0400-000005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3" shapeId="0" xr:uid="{00000000-0006-0000-0400-000006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1" authorId="3" shapeId="0" xr:uid="{00000000-0006-0000-0400-000007000000}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<sst xmlns="http://schemas.openxmlformats.org/spreadsheetml/2006/main" count="3384" uniqueCount="2079">
  <si>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</si>
  <si>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</si>
  <si>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</si>
  <si>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</si>
  <si>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</si>
  <si>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</si>
  <si>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</si>
  <si>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</si>
  <si>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</si>
  <si>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</si>
  <si>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</si>
  <si>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</si>
  <si>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</si>
  <si>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</si>
  <si>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</si>
  <si>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</si>
  <si>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</si>
  <si>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</si>
  <si>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</si>
  <si>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</si>
  <si>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</si>
  <si>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</si>
  <si>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</si>
  <si>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</si>
  <si>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</si>
  <si>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</si>
  <si>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</si>
  <si>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</si>
  <si>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</si>
  <si>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</si>
  <si>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</si>
  <si>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</si>
  <si>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</si>
  <si>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</si>
  <si>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</si>
  <si>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</si>
  <si>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</si>
  <si>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</si>
  <si>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</si>
  <si>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</si>
  <si>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</si>
  <si>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</si>
  <si>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</si>
  <si>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</si>
  <si>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</si>
  <si>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</si>
  <si>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</si>
  <si>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</si>
  <si>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</si>
  <si>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</si>
  <si>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</si>
  <si>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</si>
  <si>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</si>
  <si>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</si>
  <si>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</si>
  <si>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</si>
  <si>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</si>
  <si>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</si>
  <si>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</si>
  <si>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</si>
  <si>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</si>
  <si>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</si>
  <si>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</si>
  <si>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</si>
  <si>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</si>
  <si>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</si>
  <si>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</si>
  <si>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</si>
  <si>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</si>
  <si>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</si>
  <si>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</si>
  <si>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</si>
  <si>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</si>
  <si>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</si>
  <si>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</si>
  <si>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</si>
  <si>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</si>
  <si>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</si>
  <si>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</si>
  <si>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</si>
  <si>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</si>
  <si>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</si>
  <si>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</si>
  <si>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</si>
  <si>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</si>
  <si>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</si>
  <si>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</si>
  <si>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</si>
  <si>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</si>
  <si>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</si>
  <si>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</si>
  <si>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</si>
  <si>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</si>
  <si>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</si>
  <si>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</si>
  <si>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</si>
  <si>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</si>
  <si>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</si>
  <si>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</si>
  <si>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</si>
  <si>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</si>
  <si>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</si>
  <si>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</si>
  <si>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</si>
  <si>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</si>
  <si>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</si>
  <si>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</si>
  <si>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</si>
  <si>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</si>
  <si>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</si>
  <si>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</si>
  <si>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</si>
  <si>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</si>
  <si>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</si>
  <si>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</si>
  <si>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</si>
  <si>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</si>
  <si>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</si>
  <si>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</si>
  <si>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</si>
  <si>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</si>
  <si>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</si>
  <si>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</si>
  <si>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</si>
  <si>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</si>
  <si>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</si>
  <si>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</si>
  <si>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</si>
  <si>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</si>
  <si>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</si>
  <si>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</si>
  <si>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</si>
  <si>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</si>
  <si>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</si>
  <si>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</si>
  <si>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</si>
  <si>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</si>
  <si>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</si>
  <si>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</si>
  <si>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</si>
  <si>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</si>
  <si>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</si>
  <si>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</si>
  <si>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</si>
  <si>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</si>
  <si>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</si>
  <si>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</si>
  <si>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</si>
  <si>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</si>
  <si>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</si>
  <si>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</si>
  <si>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</si>
  <si>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</si>
  <si>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</si>
  <si>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</si>
  <si>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</si>
  <si>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</si>
  <si>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</si>
  <si>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</si>
  <si>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</si>
  <si>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</si>
  <si>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</si>
  <si>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</si>
  <si>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</si>
  <si>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</si>
  <si>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</si>
  <si>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</si>
  <si>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</si>
  <si>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</si>
  <si>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</si>
  <si>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</si>
  <si>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</si>
  <si>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</si>
  <si>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</si>
  <si>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</si>
  <si>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</si>
  <si>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</si>
  <si>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</si>
  <si>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</si>
  <si>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</si>
  <si>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</si>
  <si>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</si>
  <si>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</si>
  <si>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</si>
  <si>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</si>
  <si>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</si>
  <si>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</si>
  <si>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</si>
  <si>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</si>
  <si>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</si>
  <si>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</si>
  <si>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</si>
  <si>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</si>
  <si>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</si>
  <si>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</si>
  <si>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</si>
  <si>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</si>
  <si>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</si>
  <si>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</si>
  <si>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</si>
  <si>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</si>
  <si>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</si>
  <si>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</si>
  <si>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</si>
  <si>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</si>
  <si>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</si>
  <si>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</si>
  <si>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</si>
  <si>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</si>
  <si>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</si>
  <si>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</si>
  <si>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</si>
  <si>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</si>
  <si>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</si>
  <si>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</si>
  <si>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</si>
  <si>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</si>
  <si>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</si>
  <si>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</si>
  <si>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</si>
  <si>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</si>
  <si>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</si>
  <si>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</si>
  <si>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</si>
  <si>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</si>
  <si>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</si>
  <si>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</si>
  <si>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</si>
  <si>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</si>
  <si>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</si>
  <si>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</si>
  <si>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</si>
  <si>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</si>
  <si>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</si>
  <si>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</si>
  <si>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</si>
  <si>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</si>
  <si>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</si>
  <si>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</si>
  <si>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</si>
  <si>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</si>
  <si>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</si>
  <si>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</si>
  <si>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</si>
  <si>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</si>
  <si>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</si>
  <si>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</si>
  <si>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</si>
  <si>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</si>
  <si>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</si>
  <si>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</si>
  <si>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</si>
  <si>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</si>
  <si>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</si>
  <si>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</si>
  <si>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</si>
  <si>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</si>
  <si>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</si>
  <si>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</si>
  <si>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</si>
  <si>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</si>
  <si>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</si>
  <si>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</si>
  <si>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</si>
  <si>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</si>
  <si>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</si>
  <si>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</si>
  <si>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</si>
  <si>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</si>
  <si>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</si>
  <si>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</si>
  <si>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</si>
  <si>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</si>
  <si>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</si>
  <si>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</si>
  <si>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</si>
  <si>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</si>
  <si>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</si>
  <si>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</si>
  <si>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</si>
  <si>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</si>
  <si>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</si>
  <si>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</si>
  <si>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</si>
  <si>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</si>
  <si>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</si>
  <si>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</si>
  <si>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</si>
  <si>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</si>
  <si>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</si>
  <si>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</si>
  <si>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</si>
  <si>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</si>
  <si>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</si>
  <si>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</si>
  <si>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</si>
  <si>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</si>
  <si>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</si>
  <si>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</si>
  <si>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</si>
  <si>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</si>
  <si>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</si>
  <si>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</si>
  <si>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</si>
  <si>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</si>
  <si>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</si>
  <si>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</si>
  <si>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</si>
  <si>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</si>
  <si>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</si>
  <si>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</si>
  <si>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</si>
  <si>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</si>
  <si>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</si>
  <si>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</si>
  <si>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</si>
  <si>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</si>
  <si>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</si>
  <si>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</si>
  <si>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</si>
  <si>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</si>
  <si>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</si>
  <si>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</si>
  <si>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</si>
  <si>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</si>
  <si>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</si>
  <si>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</si>
  <si>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</si>
  <si>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</si>
  <si>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</si>
  <si>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</si>
  <si>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</si>
  <si>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</si>
  <si>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</si>
  <si>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</si>
  <si>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</si>
  <si>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</si>
  <si>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</si>
  <si>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</si>
  <si>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</si>
  <si>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</si>
  <si>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</si>
  <si>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</si>
  <si>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</si>
  <si>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</si>
  <si>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</si>
  <si>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</si>
  <si>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</si>
  <si>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</si>
  <si>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</si>
  <si>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</si>
  <si>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</si>
  <si>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</si>
  <si>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</si>
  <si>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</si>
  <si>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</si>
  <si>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</si>
  <si>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</si>
  <si>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</si>
  <si>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</si>
  <si>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</si>
  <si>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</si>
  <si>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</si>
  <si>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</si>
  <si>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</si>
  <si>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</si>
  <si>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</si>
  <si>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</si>
  <si>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</si>
  <si>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</si>
  <si>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</si>
  <si>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</si>
  <si>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</si>
  <si>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</si>
  <si>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</si>
  <si>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</si>
  <si>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</si>
  <si>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</si>
  <si>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</si>
  <si>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</si>
  <si>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</si>
  <si>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</si>
  <si>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</si>
  <si>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</si>
  <si>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</si>
  <si>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</si>
  <si>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</si>
  <si>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</si>
  <si>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</si>
  <si>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</si>
  <si>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</si>
  <si>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</si>
  <si>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</si>
  <si>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</si>
  <si>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</si>
  <si>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</si>
  <si>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</si>
  <si>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</si>
  <si>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</si>
  <si>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</si>
  <si>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</si>
  <si>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</si>
  <si>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</si>
  <si>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</si>
  <si>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</si>
  <si>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</si>
  <si>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</si>
  <si>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</si>
  <si>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</si>
  <si>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</si>
  <si>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</si>
  <si>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</si>
  <si>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</si>
  <si>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</si>
  <si>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</si>
  <si>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</si>
  <si>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</si>
  <si>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</si>
  <si>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</si>
  <si>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</si>
  <si>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</si>
  <si>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</si>
  <si>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</si>
  <si>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</si>
  <si>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</si>
  <si>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</si>
  <si>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</si>
  <si>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</si>
  <si>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</si>
  <si>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</si>
  <si>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</si>
  <si>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</si>
  <si>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</si>
  <si>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</si>
  <si>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</si>
  <si>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</si>
  <si>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</si>
  <si>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</si>
  <si>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</si>
  <si>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</si>
  <si>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</si>
  <si>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</si>
  <si>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</si>
  <si>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</si>
  <si>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</si>
  <si>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</si>
  <si>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</si>
  <si>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</si>
  <si>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</si>
  <si>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</si>
  <si>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</si>
  <si>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</si>
  <si>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</si>
  <si>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</si>
  <si>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</si>
  <si>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</si>
  <si>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</si>
  <si>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</si>
  <si>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</si>
  <si>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</si>
  <si>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</si>
  <si>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</si>
  <si>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</si>
  <si>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</si>
  <si>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</si>
  <si>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</si>
  <si>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</si>
  <si>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</si>
  <si>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</si>
  <si>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</si>
  <si>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</si>
  <si>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</si>
  <si>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</si>
  <si>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</si>
  <si>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</si>
  <si>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</si>
  <si>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</si>
  <si>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</si>
  <si>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</si>
  <si>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</si>
  <si>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</si>
  <si>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</si>
  <si>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</si>
  <si>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</si>
  <si>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</si>
  <si>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</si>
  <si>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</si>
  <si>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</si>
  <si>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</si>
  <si>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</si>
  <si>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</si>
  <si>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</si>
  <si>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</si>
  <si>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</si>
  <si>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</si>
  <si>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</si>
  <si>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</si>
  <si>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</si>
  <si>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</si>
  <si>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</si>
  <si>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</si>
  <si>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</si>
  <si>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</si>
  <si>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</si>
  <si>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</si>
  <si>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</si>
  <si>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</si>
  <si>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</si>
  <si>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</si>
  <si>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</si>
  <si>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</si>
  <si>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</si>
  <si>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</si>
  <si>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</si>
  <si>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</si>
  <si>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</si>
  <si>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</si>
  <si>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</si>
  <si>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</si>
  <si>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</si>
  <si>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</si>
  <si>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</si>
  <si>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</si>
  <si>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</si>
  <si>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</si>
  <si>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</si>
  <si>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</si>
  <si>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</si>
  <si>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</si>
  <si>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</si>
  <si>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</si>
  <si>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</si>
  <si>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</si>
  <si>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</si>
  <si>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</si>
  <si>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</si>
  <si>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</si>
  <si>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</si>
  <si>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</si>
  <si>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</si>
  <si>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</si>
  <si>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</si>
  <si>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</si>
  <si>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</si>
  <si>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</si>
  <si>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</si>
  <si>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</si>
  <si>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</si>
  <si>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</si>
  <si>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</si>
  <si>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</si>
  <si>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</si>
  <si>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</si>
  <si>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</si>
  <si>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</si>
  <si>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</si>
  <si>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</si>
  <si>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</si>
  <si>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</si>
  <si>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</si>
  <si>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</si>
  <si>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</si>
  <si>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</si>
  <si>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</si>
  <si>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</si>
  <si>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</si>
  <si>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</si>
  <si>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</si>
  <si>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</si>
  <si>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</si>
  <si>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</si>
  <si>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</si>
  <si>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</si>
  <si>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</si>
  <si>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</si>
  <si>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</si>
  <si>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</si>
  <si>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</si>
  <si>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</si>
  <si>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</si>
  <si>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</si>
  <si>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</si>
  <si>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</si>
  <si>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</si>
  <si>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</si>
  <si>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</si>
  <si>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</si>
  <si>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</si>
  <si>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</si>
  <si>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</si>
  <si>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</si>
  <si>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</si>
  <si>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</si>
  <si>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</si>
  <si>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</si>
  <si>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</si>
  <si>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</si>
  <si>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</si>
  <si>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</si>
  <si>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</si>
  <si>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</si>
  <si>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</si>
  <si>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</si>
  <si>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</si>
  <si>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</si>
  <si>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</si>
  <si>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</si>
  <si>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</si>
  <si>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</si>
  <si>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</si>
  <si>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</si>
  <si>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</si>
  <si>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</si>
  <si>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</si>
  <si>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</si>
  <si>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</si>
  <si>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</si>
  <si>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</si>
  <si>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</si>
  <si>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</si>
  <si>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</si>
  <si>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</si>
  <si>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</si>
  <si>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</si>
  <si>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</si>
  <si>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</si>
  <si>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</si>
  <si>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</si>
  <si>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</si>
  <si>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</si>
  <si>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</si>
  <si>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</si>
  <si>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</si>
  <si>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</si>
  <si>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</si>
  <si>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</si>
  <si>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</si>
  <si>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</si>
  <si>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</si>
  <si>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</si>
  <si>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</si>
  <si>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</si>
  <si>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</si>
  <si>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</si>
  <si>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</si>
  <si>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</si>
  <si>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</si>
  <si>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</si>
  <si>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</si>
  <si>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</si>
  <si>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</si>
  <si>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</si>
  <si>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</si>
  <si>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</si>
  <si>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</si>
  <si>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</si>
  <si>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</si>
  <si>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</si>
  <si>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</si>
  <si>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</si>
  <si>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</si>
  <si>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</si>
  <si>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</si>
  <si>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</si>
  <si>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</si>
  <si>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</si>
  <si>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</si>
  <si>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</si>
  <si>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</si>
  <si>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</si>
  <si>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</si>
  <si>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</si>
  <si>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</si>
  <si>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</si>
  <si>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</si>
  <si>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</si>
  <si>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</si>
  <si>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</si>
  <si>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</si>
  <si>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</si>
  <si>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</si>
  <si>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</si>
  <si>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</si>
  <si>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</si>
  <si>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</si>
  <si>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</si>
  <si>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</si>
  <si>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</si>
  <si>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</si>
  <si>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</si>
  <si>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</si>
  <si>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</si>
  <si>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</si>
  <si>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</si>
  <si>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</si>
  <si>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</si>
  <si>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</si>
  <si>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</si>
  <si>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</si>
  <si>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</si>
  <si>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</si>
  <si>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</si>
  <si>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</si>
  <si>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</si>
  <si>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</si>
  <si>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</si>
  <si>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</si>
  <si>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</si>
  <si>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</si>
  <si>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</si>
  <si>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</si>
  <si>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</si>
  <si>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</si>
  <si>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</si>
  <si>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</si>
  <si>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</si>
  <si>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</si>
  <si>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</si>
  <si>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</si>
  <si>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</si>
  <si>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</si>
  <si>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</si>
  <si>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</si>
  <si>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</si>
  <si>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</si>
  <si>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</si>
  <si>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</si>
  <si>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</si>
  <si>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</si>
  <si>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</si>
  <si>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</si>
  <si>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</si>
  <si>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</si>
  <si>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</si>
  <si>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</si>
  <si>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</si>
  <si>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</si>
  <si>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</si>
  <si>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</si>
  <si>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</si>
  <si>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</si>
  <si>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</si>
  <si>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</si>
  <si>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</si>
  <si>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</si>
  <si>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</si>
  <si>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</si>
  <si>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</si>
  <si>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</si>
  <si>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</si>
  <si>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</si>
  <si>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</si>
  <si>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</si>
  <si>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</si>
  <si>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</si>
  <si>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</si>
  <si>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</si>
  <si>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</si>
  <si>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</si>
  <si>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</si>
  <si>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</si>
  <si>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</si>
  <si>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</si>
  <si>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</si>
  <si>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</si>
  <si>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</si>
  <si>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</si>
  <si>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</si>
  <si>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</si>
  <si>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</si>
  <si>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</si>
  <si>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</si>
  <si>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</si>
  <si>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</si>
  <si>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</si>
  <si>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</si>
  <si>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</si>
  <si>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</si>
  <si>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</si>
  <si>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</si>
  <si>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</si>
  <si>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</si>
  <si>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</si>
  <si>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</si>
  <si>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</si>
  <si>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</si>
  <si>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</si>
  <si>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</si>
  <si>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</si>
  <si>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</si>
  <si>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</si>
  <si>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</si>
  <si>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</si>
  <si>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</si>
  <si>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</si>
  <si>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</si>
  <si>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</si>
  <si>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</si>
  <si>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</si>
  <si>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</si>
  <si>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</si>
  <si>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</si>
  <si>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</si>
  <si>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</si>
  <si>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</si>
  <si>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</si>
  <si>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</si>
  <si>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</si>
  <si>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</si>
  <si>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</si>
  <si>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</si>
  <si>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</si>
  <si>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</si>
  <si>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</si>
  <si>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</si>
  <si>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</si>
  <si>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</si>
  <si>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</si>
  <si>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</si>
  <si>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</si>
  <si>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</si>
  <si>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</si>
  <si>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</si>
  <si>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</si>
  <si>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</si>
  <si>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</si>
  <si>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</si>
  <si>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</si>
  <si>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</si>
  <si>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</si>
  <si>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</si>
  <si>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</si>
  <si>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</si>
  <si>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</si>
  <si>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</si>
  <si>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</si>
  <si>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</si>
  <si>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</si>
  <si>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</si>
  <si>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</si>
  <si>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</si>
  <si>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</si>
  <si>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</si>
  <si>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</si>
  <si>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</si>
  <si>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</si>
  <si>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</si>
  <si>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</si>
  <si>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</si>
  <si>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</si>
  <si>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</si>
  <si>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</si>
  <si>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</si>
  <si>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</si>
  <si>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</si>
  <si>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</si>
  <si>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</si>
  <si>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</si>
  <si>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</si>
  <si>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</si>
  <si>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</si>
  <si>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</si>
  <si>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</si>
  <si>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</si>
  <si>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</si>
  <si>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</si>
  <si>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</si>
  <si>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</si>
  <si>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</si>
  <si>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</si>
  <si>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</si>
  <si>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</si>
  <si>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</si>
  <si>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</si>
  <si>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</si>
  <si>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</si>
  <si>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</si>
  <si>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</si>
  <si>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</si>
  <si>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</si>
  <si>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</si>
  <si>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</si>
  <si>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</si>
  <si>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</si>
  <si>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</si>
  <si>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</si>
  <si>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</si>
  <si>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</si>
  <si>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</si>
  <si>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</si>
  <si>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</si>
  <si>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</si>
  <si>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</si>
  <si>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</si>
  <si>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</si>
  <si>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</si>
  <si>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</si>
  <si>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</si>
  <si>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</si>
  <si>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</si>
  <si>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</si>
  <si>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</si>
  <si>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</si>
  <si>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</si>
  <si>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</si>
  <si>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</si>
  <si>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</si>
  <si>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</si>
  <si>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</si>
  <si>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</si>
  <si>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</si>
  <si>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</si>
  <si>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</si>
  <si>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</si>
  <si>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</si>
  <si>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</si>
  <si>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</si>
  <si>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</si>
  <si>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</si>
  <si>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</si>
  <si>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</si>
  <si>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</si>
  <si>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</si>
  <si>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</si>
  <si>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</si>
  <si>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</si>
  <si>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</si>
  <si>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</si>
  <si>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</si>
  <si>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</si>
  <si>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</si>
  <si>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</si>
  <si>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</si>
  <si>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</si>
  <si>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</si>
  <si>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</si>
  <si>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</si>
  <si>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</si>
  <si>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</si>
  <si>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</si>
  <si>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</si>
  <si>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</si>
  <si>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</si>
  <si>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</si>
  <si>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</si>
  <si>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</si>
  <si>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</si>
  <si>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</si>
  <si>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</si>
  <si>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</si>
  <si>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</si>
  <si>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</si>
  <si>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</si>
  <si>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</si>
  <si>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</si>
  <si>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</si>
  <si>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</si>
  <si>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</si>
  <si>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</si>
  <si>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</si>
  <si>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</si>
  <si>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</si>
  <si>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</si>
  <si>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</si>
  <si>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</si>
  <si>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</si>
  <si>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</si>
  <si>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</si>
  <si>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</si>
  <si>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</si>
  <si>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</si>
  <si>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</si>
  <si>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</si>
  <si>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</si>
  <si>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</si>
  <si>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</si>
  <si>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</si>
  <si>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</si>
  <si>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</si>
  <si>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</si>
  <si>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</si>
  <si>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</si>
  <si>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</si>
  <si>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</si>
  <si>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</si>
  <si>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</si>
  <si>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</si>
  <si>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</si>
  <si>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</si>
  <si>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</si>
  <si>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</si>
  <si>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</si>
  <si>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</si>
  <si>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</si>
  <si>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</si>
  <si>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</si>
  <si>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</si>
  <si>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</si>
  <si>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</si>
  <si>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</si>
  <si>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</si>
  <si>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</si>
  <si>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</si>
  <si>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</si>
  <si>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</si>
  <si>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</si>
  <si>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</si>
  <si>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</si>
  <si>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</si>
  <si>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</si>
  <si>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</si>
  <si>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</si>
  <si>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</si>
  <si>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</si>
  <si>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</si>
  <si>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</si>
  <si>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</si>
  <si>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</si>
  <si>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</si>
  <si>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</si>
  <si>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</si>
  <si>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</si>
  <si>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</si>
  <si>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</si>
  <si>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</si>
  <si>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</si>
  <si>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</si>
  <si>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</si>
  <si>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</si>
  <si>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</si>
  <si>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</si>
  <si>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</si>
  <si>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</si>
  <si>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</si>
  <si>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</si>
  <si>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</si>
  <si>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</si>
  <si>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</si>
  <si>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</si>
  <si>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</si>
  <si>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</si>
  <si>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</si>
  <si>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</si>
  <si>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</si>
  <si>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</si>
  <si>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</si>
  <si>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</si>
  <si>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</si>
  <si>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</si>
  <si>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</si>
  <si>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</si>
  <si>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</si>
  <si>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</si>
  <si>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</si>
  <si>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</si>
  <si>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</si>
  <si>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</si>
  <si>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</si>
  <si>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</si>
  <si>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</si>
  <si>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</si>
  <si>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</si>
  <si>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</si>
  <si>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</si>
  <si>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</si>
  <si>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</si>
  <si>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</si>
  <si>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</si>
  <si>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</si>
  <si>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</si>
  <si>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</si>
  <si>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</si>
  <si>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</si>
  <si>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</si>
  <si>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</si>
  <si>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</si>
  <si>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</si>
  <si>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</si>
  <si>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</si>
  <si>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</si>
  <si>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</si>
  <si>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</si>
  <si>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</si>
  <si>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</si>
  <si>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</si>
  <si>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</si>
  <si>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</si>
  <si>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</si>
  <si>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</si>
  <si>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</si>
  <si>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</si>
  <si>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</si>
  <si>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</si>
  <si>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</si>
  <si>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</si>
  <si>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</si>
  <si>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</si>
  <si>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</si>
  <si>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</si>
  <si>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</si>
  <si>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</si>
  <si>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</si>
  <si>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</si>
  <si>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</si>
  <si>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</si>
  <si>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</si>
  <si>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</si>
  <si>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</si>
  <si>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</si>
  <si>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</si>
  <si>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</si>
  <si>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</si>
  <si>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</si>
  <si>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</si>
  <si>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</si>
  <si>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</si>
  <si>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</si>
  <si>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</si>
  <si>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</si>
  <si>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</si>
  <si>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</si>
  <si>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</si>
  <si>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</si>
  <si>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</si>
  <si>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</si>
  <si>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</si>
  <si>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</si>
  <si>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</si>
  <si>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</si>
  <si>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</si>
  <si>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</si>
  <si>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</si>
  <si>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</si>
  <si>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</si>
  <si>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</si>
  <si>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</si>
  <si>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</si>
  <si>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</si>
  <si>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</si>
  <si>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</si>
  <si>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</si>
  <si>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</si>
  <si>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</si>
  <si>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</si>
  <si>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</si>
  <si>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</si>
  <si>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</si>
  <si>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</si>
  <si>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</si>
  <si>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</si>
  <si>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</si>
  <si>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</si>
  <si>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</si>
  <si>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</si>
  <si>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</si>
  <si>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</si>
  <si>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</si>
  <si>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</si>
  <si>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</si>
  <si>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</si>
  <si>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</si>
  <si>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</si>
  <si>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</si>
  <si>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</si>
  <si>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</si>
  <si>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</si>
  <si>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</si>
  <si>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</si>
  <si>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</si>
  <si>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</si>
  <si>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</si>
  <si>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</si>
  <si>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</si>
  <si>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</si>
  <si>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</si>
  <si>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</si>
  <si>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</si>
  <si>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</si>
  <si>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</si>
  <si>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</si>
  <si>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</si>
  <si>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</si>
  <si>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</si>
  <si>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</si>
  <si>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</si>
  <si>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</si>
  <si>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</si>
  <si>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</si>
  <si>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</si>
  <si>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</si>
  <si>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</si>
  <si>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</si>
  <si>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</si>
  <si>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</si>
  <si>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</si>
  <si>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</si>
  <si>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</si>
  <si>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</si>
  <si>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</si>
  <si>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</si>
  <si>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</si>
  <si>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</si>
  <si>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</si>
  <si>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</si>
  <si>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</si>
  <si>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</si>
  <si>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</si>
  <si>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</si>
  <si>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</si>
  <si>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</si>
  <si>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</si>
  <si>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</si>
  <si>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</si>
  <si>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</si>
  <si>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</si>
  <si>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</si>
  <si>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</si>
  <si>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</si>
  <si>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</si>
  <si>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</si>
  <si>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</si>
  <si>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</si>
  <si>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</si>
  <si>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</si>
  <si>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</si>
  <si>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</si>
  <si>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</si>
  <si>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</si>
  <si>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</si>
  <si>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</si>
  <si>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</si>
  <si>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</si>
  <si>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</si>
  <si>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</si>
  <si>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</si>
  <si>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</si>
  <si>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</si>
  <si>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</si>
  <si>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</si>
  <si>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</si>
  <si>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</si>
  <si>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</si>
  <si>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</si>
  <si>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</si>
  <si>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</si>
  <si>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</si>
  <si>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</si>
  <si>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</si>
  <si>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</si>
  <si>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</si>
  <si>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</si>
  <si>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</si>
  <si>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</si>
  <si>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</si>
  <si>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</si>
  <si>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</si>
  <si>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</si>
  <si>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</si>
  <si>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</si>
  <si>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</si>
  <si>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</si>
  <si>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</si>
  <si>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</si>
  <si>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</si>
  <si>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</si>
  <si>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</si>
  <si>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</si>
  <si>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</si>
  <si>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</si>
  <si>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</si>
  <si>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</si>
  <si>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</si>
  <si>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</si>
  <si>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</si>
  <si>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</si>
  <si>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</si>
  <si>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</si>
  <si>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</si>
  <si>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</si>
  <si>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</si>
  <si>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</si>
  <si>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</si>
  <si>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</si>
  <si>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</si>
  <si>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</si>
  <si>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</si>
  <si>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</si>
  <si>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</si>
  <si>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</si>
  <si>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</si>
  <si>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</si>
  <si>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</si>
  <si>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</si>
  <si>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</si>
  <si>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</si>
  <si>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</si>
  <si>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</si>
  <si>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</si>
  <si>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</si>
  <si>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</si>
  <si>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</si>
  <si>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</si>
  <si>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</si>
  <si>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</si>
  <si>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</si>
  <si>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</si>
  <si>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</si>
  <si>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</si>
  <si>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</si>
  <si>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</si>
  <si>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</si>
  <si>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</si>
  <si>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</si>
  <si>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</si>
  <si>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</si>
  <si>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</si>
  <si>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</si>
  <si>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</si>
  <si>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</si>
  <si>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</si>
  <si>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</si>
  <si>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</si>
  <si>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</si>
  <si>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</si>
  <si>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</si>
  <si>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</si>
  <si>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</si>
  <si>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</si>
  <si>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</si>
  <si>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</si>
  <si>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</si>
  <si>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</si>
  <si>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</si>
  <si>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</si>
  <si>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</si>
  <si>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</si>
  <si>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</si>
  <si>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</si>
  <si>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</si>
  <si>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</si>
  <si>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</si>
  <si>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</si>
  <si>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</si>
  <si>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</si>
  <si>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</si>
  <si>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</si>
  <si>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</si>
  <si>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</si>
  <si>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</si>
  <si>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</si>
  <si>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</si>
  <si>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</si>
  <si>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</si>
  <si>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</si>
  <si>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</si>
  <si>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</si>
  <si>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</si>
  <si>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</si>
  <si>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</si>
  <si>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</si>
  <si>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</si>
  <si>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</si>
  <si>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</si>
  <si>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</si>
  <si>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</si>
  <si>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</si>
  <si>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</si>
  <si>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</si>
  <si>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</si>
  <si>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</si>
  <si>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</si>
  <si>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</si>
  <si>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</si>
  <si>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</si>
  <si>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</si>
  <si>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</si>
  <si>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</si>
  <si>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</si>
  <si>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</si>
  <si>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</si>
  <si>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</si>
  <si>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</si>
  <si>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</si>
  <si>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</si>
  <si>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</si>
  <si>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</si>
  <si>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</si>
  <si>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</si>
  <si>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</si>
  <si>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</si>
  <si>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</si>
  <si>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</si>
  <si>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</si>
  <si>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</si>
  <si>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</si>
  <si>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</si>
  <si>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</si>
  <si>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</si>
  <si>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</si>
  <si>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</si>
  <si>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</si>
  <si>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</si>
  <si>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</si>
  <si>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</si>
  <si>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</si>
  <si>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</si>
  <si>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</si>
  <si>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</si>
  <si>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</si>
  <si>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</si>
  <si>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</si>
  <si>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</si>
  <si>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</si>
  <si>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</si>
  <si>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</si>
  <si>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</si>
  <si>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</si>
  <si>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</si>
  <si>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</si>
  <si>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</si>
  <si>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</si>
  <si>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</si>
  <si>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</si>
  <si>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</si>
  <si>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</si>
  <si>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</si>
  <si>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</si>
  <si>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</si>
  <si>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</si>
  <si>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</si>
  <si>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</si>
  <si>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</si>
  <si>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</si>
  <si>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</si>
  <si>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</si>
  <si>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</si>
  <si>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</si>
  <si>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</si>
  <si>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</si>
  <si>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</si>
  <si>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</si>
  <si>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</si>
  <si>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</si>
  <si>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</si>
  <si>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</si>
  <si>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</si>
  <si>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</si>
  <si>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</si>
  <si>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</si>
  <si>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</si>
  <si>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</si>
  <si>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</si>
  <si>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</si>
  <si>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</si>
  <si>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</si>
  <si>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</si>
  <si>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</si>
  <si>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</si>
  <si>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</si>
  <si>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</si>
  <si>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</si>
  <si>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</si>
  <si>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</si>
  <si>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</si>
  <si>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</si>
  <si>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</si>
  <si>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</si>
  <si>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</si>
  <si>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</si>
  <si>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</si>
  <si>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</si>
  <si>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</si>
  <si>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</si>
  <si>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</si>
  <si>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</si>
  <si>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</si>
  <si>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</si>
  <si>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</si>
  <si>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</si>
  <si>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</si>
  <si>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</si>
  <si>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</si>
  <si>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</si>
  <si>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</si>
  <si>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</si>
  <si>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</si>
  <si>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</si>
  <si>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</si>
  <si>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</si>
  <si>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</si>
  <si>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</si>
  <si>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</si>
  <si>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</si>
  <si>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</si>
  <si>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</si>
  <si>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</si>
  <si>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</si>
  <si>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</si>
  <si>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</si>
  <si>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</si>
  <si>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</si>
  <si>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</si>
  <si>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</si>
  <si>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</si>
  <si>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</si>
  <si>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</si>
  <si>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</si>
  <si>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</si>
  <si>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</si>
  <si>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</si>
  <si>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</si>
  <si>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</si>
  <si>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</si>
  <si>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</si>
  <si>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</si>
  <si>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</si>
  <si>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</si>
  <si>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</si>
  <si>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</si>
  <si>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</si>
  <si>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</si>
  <si>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</si>
  <si>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</si>
  <si>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</si>
  <si>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</si>
  <si>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</si>
  <si>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</si>
  <si>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</si>
  <si>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</si>
  <si>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</si>
  <si>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</si>
  <si>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</si>
  <si>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</si>
  <si>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</si>
  <si>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</si>
  <si>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</si>
  <si>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</si>
  <si>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</si>
  <si>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</si>
  <si>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</si>
  <si>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</si>
  <si>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</si>
  <si>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</si>
  <si>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</si>
  <si>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</si>
  <si>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</si>
  <si>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</si>
  <si>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</si>
  <si>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</si>
  <si>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</si>
  <si>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</si>
  <si>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</si>
  <si>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</si>
  <si>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</si>
  <si>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</si>
  <si>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</si>
  <si>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</si>
  <si>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</si>
  <si>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</si>
  <si>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</si>
  <si>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</si>
  <si>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</si>
  <si>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</si>
  <si>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</si>
  <si>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</si>
  <si>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</si>
  <si>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</si>
  <si>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</si>
  <si>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</si>
  <si>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</si>
  <si>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</si>
  <si>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</si>
  <si>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</si>
  <si>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</si>
  <si>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</si>
  <si>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</si>
  <si>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</si>
  <si>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</si>
  <si>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</si>
  <si>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</si>
  <si>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</si>
  <si>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</si>
  <si>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</si>
  <si>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</si>
  <si>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</si>
  <si>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</si>
  <si>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</si>
  <si>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</si>
  <si>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</si>
  <si>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</si>
  <si>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</si>
  <si>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</si>
  <si>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</si>
  <si>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</si>
  <si>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</si>
  <si>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</si>
  <si>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</si>
  <si>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</si>
  <si>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</si>
  <si>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</si>
  <si>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</si>
  <si>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</si>
  <si>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</si>
  <si>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</si>
  <si>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</si>
  <si>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</si>
  <si>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</si>
  <si>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</si>
  <si>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</si>
  <si>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</si>
  <si>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</si>
  <si>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</si>
  <si>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</si>
  <si>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</si>
  <si>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</si>
  <si>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</si>
  <si>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</si>
  <si>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</si>
  <si>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</si>
  <si>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</si>
  <si>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</si>
  <si>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</si>
  <si>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</si>
  <si>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</si>
  <si>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</si>
  <si>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</si>
  <si>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</si>
  <si>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</si>
  <si>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</si>
  <si>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</si>
  <si>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</si>
  <si>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</si>
  <si>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</si>
  <si>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</si>
  <si>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</si>
  <si>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</si>
  <si>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</si>
  <si>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</si>
  <si>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</si>
  <si>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</si>
  <si>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</si>
  <si>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</si>
  <si>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</si>
  <si>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</si>
  <si>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</si>
  <si>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</si>
  <si>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</si>
  <si>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</si>
  <si>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</si>
  <si>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</si>
  <si>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</si>
  <si>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</si>
  <si>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</si>
  <si>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</si>
  <si>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</si>
  <si>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</si>
  <si>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</si>
  <si>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</si>
  <si>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</si>
  <si>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</si>
  <si>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</si>
  <si>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</si>
  <si>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</si>
  <si>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</si>
  <si>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</si>
  <si>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</si>
  <si>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</si>
  <si>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</si>
  <si>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</si>
  <si>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</si>
  <si>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</si>
  <si>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</si>
  <si>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</si>
  <si>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</si>
  <si>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</si>
  <si>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</si>
  <si>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</si>
  <si>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</si>
  <si>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</si>
  <si>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</si>
  <si>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</si>
  <si>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</si>
  <si>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</si>
  <si>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</si>
  <si>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</si>
  <si>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</si>
  <si>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</si>
  <si>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</si>
  <si>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</si>
  <si>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</si>
  <si>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</si>
  <si>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</si>
  <si>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</si>
  <si>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</si>
  <si>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</si>
  <si>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</si>
  <si>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</si>
  <si>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</si>
  <si>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</si>
  <si>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</si>
  <si>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</si>
  <si>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</si>
  <si>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</si>
  <si>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</si>
  <si>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</si>
  <si>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</si>
  <si>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</si>
  <si>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</si>
  <si>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</si>
  <si>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</si>
  <si>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</si>
  <si>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</si>
  <si>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</si>
  <si>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</si>
  <si>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</si>
  <si>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</si>
  <si>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</si>
  <si>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</si>
  <si>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</si>
  <si>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</si>
  <si>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</si>
  <si>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</si>
  <si>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</si>
  <si>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</si>
  <si>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</si>
  <si>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</si>
  <si>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</si>
  <si>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</si>
  <si>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</si>
  <si>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</si>
  <si>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</si>
  <si>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</si>
  <si>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</si>
  <si>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</si>
  <si>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</si>
  <si>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</si>
  <si>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</si>
  <si>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</si>
  <si>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</si>
  <si>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</si>
  <si>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</si>
  <si>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</si>
  <si>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</si>
  <si>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</si>
  <si>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</si>
  <si>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</si>
  <si>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</si>
  <si>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</si>
  <si>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</si>
  <si>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</si>
  <si>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</si>
  <si>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</si>
  <si>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</si>
  <si>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</si>
  <si>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</si>
  <si>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</si>
  <si>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</si>
  <si>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</si>
  <si>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</si>
  <si>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</si>
  <si>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</si>
  <si>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</si>
  <si>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</si>
  <si>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</si>
  <si>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</si>
  <si>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</si>
  <si>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</si>
  <si>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</si>
  <si>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</si>
  <si>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</si>
  <si>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</si>
  <si>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</si>
  <si>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</si>
  <si>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</si>
  <si>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</si>
  <si>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</si>
  <si>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</si>
  <si>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</si>
  <si>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</si>
  <si>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</si>
  <si>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</si>
  <si>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</si>
  <si>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</si>
  <si>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</si>
  <si>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</si>
  <si>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</si>
  <si>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</si>
  <si>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</si>
  <si>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</si>
  <si>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</si>
  <si>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</si>
  <si>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</si>
  <si>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</si>
  <si>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</si>
  <si>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</si>
  <si>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</si>
  <si>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</si>
  <si>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</si>
  <si>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</si>
  <si>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</si>
  <si>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</si>
  <si>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</si>
  <si>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</si>
  <si>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</si>
  <si>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</si>
  <si>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</si>
  <si>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</si>
  <si>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</si>
  <si>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</si>
  <si>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</si>
  <si>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</si>
  <si>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</si>
  <si>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</si>
  <si>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</si>
  <si>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</si>
  <si>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</si>
  <si>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</si>
  <si>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</si>
  <si>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</si>
  <si>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</si>
  <si>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</si>
  <si>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</si>
  <si>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</si>
  <si>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</si>
  <si>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</si>
  <si>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</si>
  <si>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</si>
  <si>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</si>
  <si>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</si>
  <si>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</si>
  <si>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</si>
  <si>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</si>
  <si>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</si>
  <si>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</si>
  <si>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</si>
  <si>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</si>
  <si>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</si>
  <si>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</si>
  <si>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</si>
  <si>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</si>
  <si>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</si>
  <si>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</si>
  <si>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</si>
  <si>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</si>
  <si>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</si>
  <si>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</si>
  <si>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</si>
  <si>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</si>
  <si>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</si>
  <si>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</si>
  <si>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</si>
  <si>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</si>
  <si>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</si>
  <si>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</si>
  <si>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</si>
  <si>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</si>
  <si>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</si>
  <si>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</si>
  <si>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</si>
  <si>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</si>
  <si>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</si>
  <si>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</si>
  <si>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</si>
  <si>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</si>
  <si>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</si>
  <si>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</si>
  <si>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</si>
  <si>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</si>
  <si>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</si>
  <si>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</si>
  <si>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</si>
  <si>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</si>
  <si>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</si>
  <si>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</si>
  <si>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</si>
  <si>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</si>
  <si>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</si>
  <si>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</si>
  <si>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</si>
  <si>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</si>
  <si>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</si>
  <si>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</si>
  <si>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</si>
  <si>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</si>
  <si>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</si>
  <si>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</si>
  <si>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</si>
  <si>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</si>
  <si>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</si>
  <si>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</si>
  <si>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</si>
  <si>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</si>
  <si>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</si>
  <si>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</si>
  <si>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</si>
  <si>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</si>
  <si>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</si>
  <si>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</si>
  <si>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</si>
  <si>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</si>
  <si>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</si>
  <si>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</si>
  <si>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</si>
  <si>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</si>
  <si>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</si>
  <si>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</si>
  <si>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</si>
  <si>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</si>
  <si>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</si>
  <si>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</si>
  <si>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</si>
  <si>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</si>
  <si>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</si>
  <si>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</si>
  <si>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</si>
  <si>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</si>
  <si>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</si>
  <si>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</si>
  <si>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</si>
  <si>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</si>
  <si>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</si>
  <si>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</si>
  <si>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</si>
  <si>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</si>
  <si>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</si>
  <si>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</si>
  <si>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</si>
  <si>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</si>
  <si>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</si>
  <si>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</si>
  <si>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</si>
  <si>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</si>
  <si>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</si>
  <si>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</si>
  <si>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</si>
  <si>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</si>
  <si>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</si>
  <si>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</si>
  <si>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</si>
  <si>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</si>
  <si>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</si>
  <si>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</si>
  <si>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</si>
  <si>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</si>
  <si>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</si>
  <si>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</si>
  <si>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</si>
  <si>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</si>
  <si>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</si>
  <si>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</si>
  <si>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</si>
  <si>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</si>
  <si>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</si>
  <si>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</si>
  <si>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</si>
  <si>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</si>
  <si>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</si>
  <si>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</si>
  <si>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</si>
  <si>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</si>
  <si>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</si>
  <si>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</si>
  <si>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</si>
  <si>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</si>
  <si>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</si>
  <si>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</si>
  <si>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</si>
  <si>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</si>
  <si>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</si>
  <si>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</si>
  <si>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</si>
  <si>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</si>
  <si>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</si>
  <si>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</si>
  <si>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</si>
  <si>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</si>
  <si>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</si>
  <si>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</si>
  <si>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</si>
  <si>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</si>
  <si>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</si>
  <si>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</si>
  <si>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</si>
  <si>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</si>
  <si>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</si>
  <si>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</si>
  <si>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</si>
  <si>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</si>
  <si>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</si>
  <si>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</si>
  <si>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</si>
  <si>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</si>
  <si>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</si>
  <si>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</si>
  <si>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</si>
  <si>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</si>
  <si>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</si>
  <si>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</si>
  <si>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</si>
  <si>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</si>
  <si>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</si>
  <si>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</si>
  <si>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</si>
  <si>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</si>
  <si>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</si>
  <si>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</si>
  <si>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</si>
  <si>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</si>
  <si>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</si>
  <si>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</si>
  <si>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</si>
  <si>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</si>
  <si>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</si>
  <si>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</si>
  <si>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</si>
  <si>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</si>
  <si>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</si>
  <si>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</si>
  <si>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</si>
  <si>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</si>
  <si>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</si>
  <si>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</si>
  <si>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</si>
  <si>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</si>
  <si>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</si>
  <si>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</si>
  <si>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</si>
  <si>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</si>
  <si>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</si>
  <si>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</si>
  <si>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</si>
  <si>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</si>
  <si>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</si>
  <si>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</si>
  <si>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</si>
  <si>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</si>
  <si>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</si>
  <si>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</si>
  <si>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</si>
  <si>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</si>
  <si>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</si>
  <si>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</si>
  <si>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</si>
  <si>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</si>
  <si>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</si>
  <si>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</si>
  <si>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</si>
  <si>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</si>
  <si>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</si>
  <si>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</si>
  <si>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</si>
  <si>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</si>
  <si>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</si>
  <si>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</si>
  <si>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</si>
  <si>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</si>
  <si>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</si>
  <si>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</si>
  <si>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</si>
  <si>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</si>
  <si>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</si>
  <si>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</si>
  <si>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</si>
  <si>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</si>
  <si>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</si>
  <si>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</si>
  <si>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</si>
  <si>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</si>
  <si>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</si>
  <si>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</si>
  <si>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ДЕТСКА ГРАДИНА "НАРЦИС"</t>
  </si>
  <si>
    <t>endprint</t>
  </si>
  <si>
    <t>Ел. Николова</t>
  </si>
  <si>
    <t>Пепа Добрева</t>
  </si>
  <si>
    <t>odz_narcis@abv.bg</t>
  </si>
  <si>
    <t>086 82 38 91</t>
  </si>
  <si>
    <t>b1296</t>
  </si>
  <si>
    <t>d1175</t>
  </si>
  <si>
    <t>c1468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</si>
</sst>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ë_â_-;\-* #,##0.00\ _ë_â_-;_-* &quot;-&quot;??\ _ë_â_-;_-@_-"/>
    <numFmt numFmtId="165" formatCode="0.0"/>
    <numFmt numFmtId="166" formatCode="dd\.m\.yyyy\ &quot;г.&quot;;@"/>
    <numFmt numFmtId="167" formatCode="000"/>
    <numFmt numFmtId="168" formatCode="0#&quot;-&quot;0#"/>
    <numFmt numFmtId="169" formatCode="0000"/>
    <numFmt numFmtId="170" formatCode="00&quot;-&quot;0#"/>
    <numFmt numFmtId="171" formatCode="0&quot; &quot;#&quot; &quot;#"/>
    <numFmt numFmtId="172" formatCode="0&quot; &quot;0&quot; &quot;0&quot; &quot;0"/>
    <numFmt numFmtId="173" formatCode="000&quot; &quot;000&quot; &quot;000"/>
    <numFmt numFmtId="174" formatCode="&quot;x&quot;"/>
    <numFmt numFmtId="175" formatCode="#,##0;[Red]\(#,##0\)"/>
    <numFmt numFmtId="176" formatCode="#,##0;\(#,##0\)"/>
    <numFmt numFmtId="177" formatCode="&quot;МАКЕТ ЗА &quot;0000&quot; г.&quot;"/>
    <numFmt numFmtId="178" formatCode="&quot;БЮДЖЕТ Годишен         уточнен план &quot;0000&quot; г.&quot;"/>
    <numFmt numFmtId="179" formatCode="&quot;за &quot;0000&quot; г.&quot;"/>
    <numFmt numFmtId="180" formatCode="#,##0&quot; &quot;;[Red]\(#,##0\)"/>
    <numFmt numFmtId="181" formatCode="00&quot;.&quot;00&quot;.&quot;0000&quot; г.&quot;"/>
    <numFmt numFmtId="182" formatCode="&quot;II. ОБЩО РАЗХОДИ ЗА ДЕЙНОСТ &quot;0&quot;&quot;0&quot;&quot;0&quot;&quot;0"/>
  </numFmts>
  <fonts count="259">
    <font>
      <sz val="10"/>
      <name val="Hebar"/>
      <charset val="204"/>
    </font>
    <font>
      <sz val="10"/>
      <name val="Hebar"/>
      <family val="2"/>
    </font>
    <font>
      <sz val="8"/>
      <name val="Hebar"/>
      <family val="2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6"/>
      <color rgb="FF000000"/>
      <name val="Times New Roman CYR"/>
    </font>
    <font>
      <sz val="18"/>
      <color rgb="FF000000"/>
      <name val="Times New Roman Cyr"/>
    </font>
    <font>
      <sz val="14"/>
      <color rgb="FF000000"/>
      <name val="Times New Roman CYR"/>
    </font>
    <font>
      <sz val="14"/>
      <color rgb="FF000000"/>
      <name val="Hebar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0" fontId="146" fillId="0" borderId="0" applyNumberFormat="0" applyFill="0" applyBorder="0" applyAlignment="0" applyProtection="0"/>
    <xf numFmtId="0" fontId="25" fillId="0" borderId="0"/>
    <xf numFmtId="0" fontId="33" fillId="0" borderId="0"/>
    <xf numFmtId="0" fontId="147" fillId="0" borderId="0"/>
    <xf numFmtId="0" fontId="144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164" fontId="1" fillId="0" borderId="0" applyFont="0" applyFill="0" applyBorder="0" applyAlignment="0" applyProtection="0"/>
    <xf numFmtId="0" fontId="145" fillId="0" borderId="0" applyNumberFormat="0" applyFill="0" applyBorder="0" applyAlignment="0" applyProtection="0"/>
  </cellStyleXfs>
  <cellXfs count="1845">
    <xf numFmtId="0" fontId="0" fillId="0" borderId="0" xfId="0"/>
    <xf numFmtId="0" fontId="6" fillId="0" borderId="0" xfId="1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" fontId="26" fillId="2" borderId="0" xfId="2" applyNumberFormat="1" applyFont="1" applyFill="1" applyAlignment="1">
      <alignment vertical="center"/>
    </xf>
    <xf numFmtId="1" fontId="26" fillId="3" borderId="0" xfId="2" applyNumberFormat="1" applyFont="1" applyFill="1" applyAlignment="1">
      <alignment vertical="center"/>
    </xf>
    <xf numFmtId="0" fontId="3" fillId="0" borderId="0" xfId="2" applyFont="1" applyAlignment="1" applyProtection="1">
      <alignment vertical="center"/>
    </xf>
    <xf numFmtId="0" fontId="3" fillId="2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2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3" fillId="4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5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0" fillId="4" borderId="0" xfId="2" applyFont="1" applyFill="1" applyAlignment="1">
      <alignment vertical="center"/>
    </xf>
    <xf numFmtId="0" fontId="3" fillId="0" borderId="1" xfId="10" quotePrefix="1" applyNumberFormat="1" applyFont="1" applyFill="1" applyBorder="1" applyAlignment="1">
      <alignment horizontal="right"/>
    </xf>
    <xf numFmtId="0" fontId="3" fillId="0" borderId="2" xfId="10" quotePrefix="1" applyNumberFormat="1" applyFont="1" applyFill="1" applyBorder="1" applyAlignment="1">
      <alignment horizontal="right"/>
    </xf>
    <xf numFmtId="0" fontId="10" fillId="0" borderId="2" xfId="10" quotePrefix="1" applyNumberFormat="1" applyFont="1" applyFill="1" applyBorder="1" applyAlignment="1">
      <alignment horizontal="right"/>
    </xf>
    <xf numFmtId="0" fontId="10" fillId="0" borderId="0" xfId="2" applyNumberFormat="1" applyFont="1" applyAlignment="1">
      <alignment horizontal="right"/>
    </xf>
    <xf numFmtId="0" fontId="3" fillId="0" borderId="0" xfId="2" applyNumberFormat="1" applyFont="1" applyAlignment="1">
      <alignment horizontal="right"/>
    </xf>
    <xf numFmtId="0" fontId="3" fillId="4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10" fillId="0" borderId="0" xfId="10" applyNumberFormat="1" applyFont="1" applyFill="1" applyAlignment="1">
      <alignment horizontal="right"/>
    </xf>
    <xf numFmtId="0" fontId="10" fillId="0" borderId="0" xfId="10" applyFont="1" applyFill="1" applyBorder="1"/>
    <xf numFmtId="0" fontId="3" fillId="0" borderId="0" xfId="10" applyNumberFormat="1" applyFont="1" applyFill="1" applyAlignment="1">
      <alignment horizontal="right"/>
    </xf>
    <xf numFmtId="165" fontId="6" fillId="0" borderId="0" xfId="10" applyNumberFormat="1" applyFont="1" applyFill="1" applyBorder="1"/>
    <xf numFmtId="0" fontId="3" fillId="0" borderId="0" xfId="10" applyFont="1" applyFill="1" applyBorder="1"/>
    <xf numFmtId="165" fontId="3" fillId="0" borderId="0" xfId="10" applyNumberFormat="1" applyFont="1" applyFill="1" applyProtection="1">
      <protection locked="0"/>
    </xf>
    <xf numFmtId="165" fontId="3" fillId="0" borderId="0" xfId="10" applyNumberFormat="1" applyFont="1" applyFill="1"/>
    <xf numFmtId="165" fontId="3" fillId="0" borderId="0" xfId="10" applyNumberFormat="1" applyFont="1" applyFill="1" applyBorder="1"/>
    <xf numFmtId="165" fontId="6" fillId="0" borderId="0" xfId="10" applyNumberFormat="1" applyFont="1" applyFill="1"/>
    <xf numFmtId="0" fontId="3" fillId="0" borderId="0" xfId="10" applyFont="1" applyFill="1"/>
    <xf numFmtId="0" fontId="3" fillId="0" borderId="0" xfId="2" applyNumberFormat="1" applyFont="1" applyBorder="1" applyAlignment="1">
      <alignment horizontal="right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 applyProtection="1">
      <alignment horizontal="right" vertical="center"/>
    </xf>
    <xf numFmtId="0" fontId="10" fillId="0" borderId="0" xfId="2" applyNumberFormat="1" applyFont="1" applyBorder="1" applyAlignment="1">
      <alignment horizontal="right"/>
    </xf>
    <xf numFmtId="0" fontId="10" fillId="4" borderId="0" xfId="2" applyNumberFormat="1" applyFont="1" applyFill="1" applyAlignment="1">
      <alignment horizontal="right"/>
    </xf>
    <xf numFmtId="0" fontId="10" fillId="0" borderId="0" xfId="2" applyFont="1"/>
    <xf numFmtId="0" fontId="3" fillId="0" borderId="0" xfId="2" applyFont="1"/>
    <xf numFmtId="0" fontId="3" fillId="0" borderId="0" xfId="2" applyNumberFormat="1" applyFont="1" applyFill="1" applyBorder="1" applyAlignment="1">
      <alignment horizontal="right"/>
    </xf>
    <xf numFmtId="0" fontId="3" fillId="4" borderId="0" xfId="2" applyNumberFormat="1" applyFont="1" applyFill="1" applyBorder="1" applyAlignment="1">
      <alignment horizontal="right"/>
    </xf>
    <xf numFmtId="0" fontId="3" fillId="5" borderId="0" xfId="2" applyNumberFormat="1" applyFont="1" applyFill="1" applyBorder="1" applyAlignment="1">
      <alignment horizontal="right"/>
    </xf>
    <xf numFmtId="0" fontId="10" fillId="0" borderId="0" xfId="10" applyFont="1" applyFill="1"/>
    <xf numFmtId="0" fontId="7" fillId="4" borderId="0" xfId="10" applyFont="1" applyFill="1" applyBorder="1" applyAlignment="1">
      <alignment horizontal="right"/>
    </xf>
    <xf numFmtId="165" fontId="10" fillId="0" borderId="0" xfId="10" applyNumberFormat="1" applyFont="1" applyFill="1" applyBorder="1"/>
    <xf numFmtId="165" fontId="10" fillId="0" borderId="0" xfId="10" applyNumberFormat="1" applyFont="1" applyFill="1" applyBorder="1" applyProtection="1">
      <protection locked="0"/>
    </xf>
    <xf numFmtId="165" fontId="10" fillId="0" borderId="0" xfId="10" applyNumberFormat="1" applyFont="1" applyFill="1"/>
    <xf numFmtId="165" fontId="10" fillId="0" borderId="0" xfId="10" applyNumberFormat="1" applyFont="1" applyFill="1" applyProtection="1">
      <protection locked="0"/>
    </xf>
    <xf numFmtId="165" fontId="7" fillId="0" borderId="0" xfId="10" applyNumberFormat="1" applyFont="1" applyFill="1"/>
    <xf numFmtId="0" fontId="3" fillId="0" borderId="0" xfId="10" applyNumberFormat="1" applyFont="1" applyFill="1" applyBorder="1" applyAlignment="1">
      <alignment horizontal="right"/>
    </xf>
    <xf numFmtId="165" fontId="23" fillId="0" borderId="0" xfId="10" applyNumberFormat="1" applyFont="1" applyFill="1" applyBorder="1"/>
    <xf numFmtId="165" fontId="23" fillId="0" borderId="0" xfId="10" applyNumberFormat="1" applyFont="1" applyFill="1" applyBorder="1" applyProtection="1">
      <protection locked="0"/>
    </xf>
    <xf numFmtId="165" fontId="28" fillId="0" borderId="0" xfId="10" applyNumberFormat="1" applyFont="1" applyFill="1" applyBorder="1"/>
    <xf numFmtId="0" fontId="23" fillId="0" borderId="0" xfId="10" applyFont="1" applyFill="1" applyBorder="1"/>
    <xf numFmtId="0" fontId="23" fillId="0" borderId="0" xfId="10" applyFont="1" applyFill="1"/>
    <xf numFmtId="3" fontId="3" fillId="0" borderId="0" xfId="2" applyNumberFormat="1" applyFont="1" applyBorder="1" applyAlignment="1" applyProtection="1">
      <alignment horizontal="right" vertical="center"/>
    </xf>
    <xf numFmtId="0" fontId="3" fillId="0" borderId="0" xfId="2" applyNumberFormat="1" applyFont="1" applyBorder="1" applyAlignment="1" applyProtection="1">
      <alignment horizontal="right"/>
      <protection locked="0"/>
    </xf>
    <xf numFmtId="0" fontId="29" fillId="0" borderId="0" xfId="2" applyFont="1"/>
    <xf numFmtId="0" fontId="29" fillId="0" borderId="0" xfId="2" applyFont="1" applyAlignment="1"/>
    <xf numFmtId="0" fontId="29" fillId="0" borderId="0" xfId="2" applyFont="1" applyAlignment="1">
      <alignment wrapText="1"/>
    </xf>
    <xf numFmtId="3" fontId="29" fillId="0" borderId="0" xfId="2" applyNumberFormat="1" applyFont="1" applyAlignment="1"/>
    <xf numFmtId="0" fontId="25" fillId="0" borderId="0" xfId="2"/>
    <xf numFmtId="0" fontId="6" fillId="0" borderId="0" xfId="2" applyFont="1" applyAlignment="1"/>
    <xf numFmtId="0" fontId="29" fillId="6" borderId="0" xfId="2" applyFont="1" applyFill="1"/>
    <xf numFmtId="169" fontId="29" fillId="0" borderId="0" xfId="2" applyNumberFormat="1" applyFont="1"/>
    <xf numFmtId="0" fontId="29" fillId="6" borderId="0" xfId="2" applyFont="1" applyFill="1" applyBorder="1"/>
    <xf numFmtId="3" fontId="24" fillId="6" borderId="0" xfId="2" applyNumberFormat="1" applyFont="1" applyFill="1" applyBorder="1" applyAlignment="1">
      <alignment horizontal="right"/>
    </xf>
    <xf numFmtId="0" fontId="25" fillId="6" borderId="0" xfId="2" applyFill="1" applyBorder="1"/>
    <xf numFmtId="0" fontId="29" fillId="0" borderId="0" xfId="2" applyFont="1" applyFill="1"/>
    <xf numFmtId="0" fontId="31" fillId="3" borderId="0" xfId="2" applyFont="1" applyFill="1" applyAlignment="1">
      <alignment vertical="center"/>
    </xf>
    <xf numFmtId="0" fontId="24" fillId="0" borderId="0" xfId="2" applyFont="1" applyBorder="1" applyAlignment="1">
      <alignment vertical="center"/>
    </xf>
    <xf numFmtId="3" fontId="29" fillId="0" borderId="0" xfId="2" applyNumberFormat="1" applyFont="1" applyAlignment="1" applyProtection="1"/>
    <xf numFmtId="3" fontId="24" fillId="6" borderId="0" xfId="2" applyNumberFormat="1" applyFont="1" applyFill="1" applyBorder="1" applyAlignment="1" applyProtection="1">
      <alignment horizontal="right"/>
    </xf>
    <xf numFmtId="0" fontId="25" fillId="0" borderId="0" xfId="2" applyProtection="1"/>
    <xf numFmtId="0" fontId="6" fillId="0" borderId="0" xfId="2" applyFont="1" applyAlignment="1">
      <alignment horizontal="center" wrapText="1"/>
    </xf>
    <xf numFmtId="0" fontId="49" fillId="0" borderId="0" xfId="10" quotePrefix="1" applyFont="1" applyFill="1" applyBorder="1" applyAlignment="1">
      <alignment horizontal="right" vertical="center"/>
    </xf>
    <xf numFmtId="0" fontId="3" fillId="7" borderId="0" xfId="2" applyFont="1" applyFill="1" applyBorder="1" applyAlignment="1">
      <alignment vertical="center"/>
    </xf>
    <xf numFmtId="0" fontId="3" fillId="7" borderId="0" xfId="2" applyFont="1" applyFill="1" applyBorder="1" applyAlignment="1">
      <alignment vertical="center" wrapText="1"/>
    </xf>
    <xf numFmtId="3" fontId="3" fillId="7" borderId="0" xfId="2" applyNumberFormat="1" applyFont="1" applyFill="1" applyBorder="1" applyAlignment="1">
      <alignment horizontal="right" vertical="center"/>
    </xf>
    <xf numFmtId="3" fontId="3" fillId="7" borderId="0" xfId="2" applyNumberFormat="1" applyFont="1" applyFill="1" applyBorder="1" applyAlignment="1">
      <alignment horizontal="center" vertical="center"/>
    </xf>
    <xf numFmtId="14" fontId="3" fillId="7" borderId="0" xfId="2" quotePrefix="1" applyNumberFormat="1" applyFont="1" applyFill="1" applyBorder="1" applyAlignment="1" applyProtection="1">
      <alignment horizontal="center" vertical="center"/>
    </xf>
    <xf numFmtId="14" fontId="3" fillId="7" borderId="0" xfId="2" applyNumberFormat="1" applyFont="1" applyFill="1" applyBorder="1" applyAlignment="1" applyProtection="1">
      <alignment horizontal="center" vertical="center"/>
    </xf>
    <xf numFmtId="0" fontId="3" fillId="7" borderId="0" xfId="2" quotePrefix="1" applyFont="1" applyFill="1" applyBorder="1" applyAlignment="1">
      <alignment vertical="center"/>
    </xf>
    <xf numFmtId="49" fontId="3" fillId="7" borderId="0" xfId="2" applyNumberFormat="1" applyFont="1" applyFill="1" applyBorder="1" applyAlignment="1" applyProtection="1">
      <alignment horizontal="center" vertical="center"/>
    </xf>
    <xf numFmtId="3" fontId="3" fillId="7" borderId="0" xfId="2" quotePrefix="1" applyNumberFormat="1" applyFont="1" applyFill="1" applyBorder="1" applyAlignment="1">
      <alignment horizontal="right" vertical="center"/>
    </xf>
    <xf numFmtId="169" fontId="6" fillId="7" borderId="0" xfId="2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2" applyNumberFormat="1" applyFont="1" applyFill="1" applyBorder="1" applyAlignment="1" applyProtection="1">
      <alignment horizontal="right" vertical="center"/>
      <protection locked="0"/>
    </xf>
    <xf numFmtId="0" fontId="3" fillId="7" borderId="0" xfId="2" applyFont="1" applyFill="1" applyBorder="1" applyAlignment="1">
      <alignment horizontal="center" vertical="center"/>
    </xf>
    <xf numFmtId="0" fontId="3" fillId="7" borderId="0" xfId="2" applyFont="1" applyFill="1" applyBorder="1" applyAlignment="1">
      <alignment horizontal="center" vertical="center" wrapText="1"/>
    </xf>
    <xf numFmtId="0" fontId="3" fillId="7" borderId="0" xfId="2" applyFont="1" applyFill="1" applyBorder="1" applyAlignment="1">
      <alignment horizontal="center"/>
    </xf>
    <xf numFmtId="0" fontId="3" fillId="7" borderId="0" xfId="2" applyFont="1" applyFill="1" applyBorder="1" applyAlignment="1">
      <alignment horizontal="center" vertical="top"/>
    </xf>
    <xf numFmtId="0" fontId="3" fillId="7" borderId="0" xfId="2" applyFont="1" applyFill="1" applyBorder="1" applyAlignment="1">
      <alignment vertical="top" wrapText="1"/>
    </xf>
    <xf numFmtId="3" fontId="3" fillId="7" borderId="0" xfId="2" applyNumberFormat="1" applyFont="1" applyFill="1" applyBorder="1" applyAlignment="1">
      <alignment horizontal="center"/>
    </xf>
    <xf numFmtId="3" fontId="3" fillId="7" borderId="0" xfId="2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2" applyFont="1" applyFill="1" applyBorder="1"/>
    <xf numFmtId="0" fontId="3" fillId="7" borderId="0" xfId="2" applyFont="1" applyFill="1" applyBorder="1" applyAlignment="1">
      <alignment vertical="top"/>
    </xf>
    <xf numFmtId="3" fontId="3" fillId="7" borderId="0" xfId="2" applyNumberFormat="1" applyFont="1" applyFill="1" applyBorder="1" applyAlignment="1">
      <alignment horizontal="right"/>
    </xf>
    <xf numFmtId="0" fontId="3" fillId="15" borderId="0" xfId="2" applyFont="1" applyFill="1" applyAlignment="1">
      <alignment vertical="center"/>
    </xf>
    <xf numFmtId="0" fontId="3" fillId="15" borderId="0" xfId="2" applyFont="1" applyFill="1" applyAlignment="1">
      <alignment vertical="center" wrapText="1"/>
    </xf>
    <xf numFmtId="1" fontId="26" fillId="16" borderId="0" xfId="2" applyNumberFormat="1" applyFont="1" applyFill="1" applyAlignment="1">
      <alignment vertical="center"/>
    </xf>
    <xf numFmtId="0" fontId="148" fillId="17" borderId="3" xfId="2" applyFont="1" applyFill="1" applyBorder="1" applyAlignment="1">
      <alignment horizontal="center" vertical="center"/>
    </xf>
    <xf numFmtId="0" fontId="4" fillId="15" borderId="0" xfId="2" applyFont="1" applyFill="1" applyProtection="1">
      <protection locked="0"/>
    </xf>
    <xf numFmtId="0" fontId="3" fillId="18" borderId="0" xfId="2" applyFont="1" applyFill="1" applyAlignment="1">
      <alignment vertical="center"/>
    </xf>
    <xf numFmtId="0" fontId="3" fillId="15" borderId="0" xfId="2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2" applyFont="1" applyFill="1" applyBorder="1" applyAlignment="1">
      <alignment vertical="center"/>
    </xf>
    <xf numFmtId="0" fontId="3" fillId="15" borderId="0" xfId="2" applyFont="1" applyFill="1" applyBorder="1" applyAlignment="1">
      <alignment vertical="center" wrapText="1"/>
    </xf>
    <xf numFmtId="0" fontId="3" fillId="15" borderId="0" xfId="2" applyFont="1" applyFill="1" applyAlignment="1">
      <alignment horizontal="center" vertical="center"/>
    </xf>
    <xf numFmtId="0" fontId="3" fillId="15" borderId="0" xfId="2" applyFont="1" applyFill="1" applyAlignment="1">
      <alignment horizontal="left" vertical="center"/>
    </xf>
    <xf numFmtId="166" fontId="11" fillId="17" borderId="3" xfId="2" quotePrefix="1" applyNumberFormat="1" applyFont="1" applyFill="1" applyBorder="1" applyAlignment="1" applyProtection="1">
      <alignment horizontal="center" vertical="center"/>
    </xf>
    <xf numFmtId="166" fontId="149" fillId="17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0" xfId="2" quotePrefix="1" applyFont="1" applyFill="1" applyAlignment="1">
      <alignment vertical="center"/>
    </xf>
    <xf numFmtId="0" fontId="11" fillId="0" borderId="0" xfId="2" applyFont="1" applyAlignment="1">
      <alignment horizontal="right" vertical="center"/>
    </xf>
    <xf numFmtId="0" fontId="11" fillId="15" borderId="0" xfId="2" quotePrefix="1" applyFont="1" applyFill="1" applyAlignment="1">
      <alignment vertical="center"/>
    </xf>
    <xf numFmtId="0" fontId="53" fillId="15" borderId="0" xfId="2" applyFont="1" applyFill="1" applyAlignment="1">
      <alignment horizontal="left" vertical="center"/>
    </xf>
    <xf numFmtId="167" fontId="3" fillId="15" borderId="0" xfId="2" applyNumberFormat="1" applyFont="1" applyFill="1" applyAlignment="1">
      <alignment horizontal="center" vertical="center"/>
    </xf>
    <xf numFmtId="167" fontId="3" fillId="15" borderId="0" xfId="2" applyNumberFormat="1" applyFont="1" applyFill="1" applyAlignment="1">
      <alignment horizontal="left" vertical="center"/>
    </xf>
    <xf numFmtId="167" fontId="3" fillId="15" borderId="0" xfId="2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0" fillId="17" borderId="3" xfId="0" applyNumberFormat="1" applyFont="1" applyFill="1" applyBorder="1" applyAlignment="1" applyProtection="1">
      <alignment horizontal="center" vertical="center"/>
    </xf>
    <xf numFmtId="0" fontId="151" fillId="17" borderId="3" xfId="2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2" quotePrefix="1" applyFont="1" applyFill="1" applyAlignment="1">
      <alignment horizontal="right" vertical="center"/>
    </xf>
    <xf numFmtId="0" fontId="11" fillId="0" borderId="0" xfId="2" quotePrefix="1" applyFont="1" applyAlignment="1">
      <alignment horizontal="right" vertical="center"/>
    </xf>
    <xf numFmtId="0" fontId="11" fillId="15" borderId="0" xfId="2" quotePrefix="1" applyFont="1" applyFill="1" applyAlignment="1">
      <alignment horizontal="right" vertical="center"/>
    </xf>
    <xf numFmtId="0" fontId="152" fillId="19" borderId="5" xfId="10" applyFont="1" applyFill="1" applyBorder="1" applyAlignment="1">
      <alignment horizontal="left" vertical="center" wrapText="1"/>
    </xf>
    <xf numFmtId="0" fontId="153" fillId="19" borderId="6" xfId="10" applyFont="1" applyFill="1" applyBorder="1" applyAlignment="1">
      <alignment horizontal="center" vertical="center" wrapText="1"/>
    </xf>
    <xf numFmtId="0" fontId="152" fillId="19" borderId="7" xfId="2" applyFont="1" applyFill="1" applyBorder="1" applyAlignment="1">
      <alignment horizontal="center" vertical="center" wrapText="1"/>
    </xf>
    <xf numFmtId="0" fontId="152" fillId="19" borderId="8" xfId="2" applyFont="1" applyFill="1" applyBorder="1" applyAlignment="1">
      <alignment horizontal="center" vertical="center"/>
    </xf>
    <xf numFmtId="0" fontId="152" fillId="19" borderId="3" xfId="2" applyFont="1" applyFill="1" applyBorder="1" applyAlignment="1">
      <alignment horizontal="center" vertical="center"/>
    </xf>
    <xf numFmtId="0" fontId="54" fillId="0" borderId="9" xfId="10" applyFont="1" applyFill="1" applyBorder="1" applyAlignment="1">
      <alignment horizontal="center" vertical="center" wrapText="1"/>
    </xf>
    <xf numFmtId="0" fontId="55" fillId="20" borderId="10" xfId="2" applyFont="1" applyFill="1" applyBorder="1" applyAlignment="1">
      <alignment horizontal="center" vertical="center" wrapText="1"/>
    </xf>
    <xf numFmtId="0" fontId="3" fillId="18" borderId="0" xfId="2" applyFont="1" applyFill="1" applyBorder="1" applyAlignment="1">
      <alignment vertical="center"/>
    </xf>
    <xf numFmtId="0" fontId="32" fillId="15" borderId="11" xfId="2" applyFont="1" applyFill="1" applyBorder="1" applyAlignment="1">
      <alignment vertical="center"/>
    </xf>
    <xf numFmtId="0" fontId="32" fillId="15" borderId="12" xfId="2" applyFont="1" applyFill="1" applyBorder="1" applyAlignment="1">
      <alignment horizontal="center" vertical="center"/>
    </xf>
    <xf numFmtId="0" fontId="154" fillId="15" borderId="13" xfId="2" applyFont="1" applyFill="1" applyBorder="1" applyAlignment="1">
      <alignment horizontal="left" vertical="center" wrapText="1"/>
    </xf>
    <xf numFmtId="3" fontId="55" fillId="15" borderId="10" xfId="2" quotePrefix="1" applyNumberFormat="1" applyFont="1" applyFill="1" applyBorder="1" applyAlignment="1">
      <alignment horizontal="center" vertical="center"/>
    </xf>
    <xf numFmtId="3" fontId="56" fillId="15" borderId="14" xfId="2" quotePrefix="1" applyNumberFormat="1" applyFont="1" applyFill="1" applyBorder="1" applyAlignment="1">
      <alignment horizontal="center" vertical="center"/>
    </xf>
    <xf numFmtId="3" fontId="56" fillId="15" borderId="15" xfId="2" quotePrefix="1" applyNumberFormat="1" applyFont="1" applyFill="1" applyBorder="1" applyAlignment="1" applyProtection="1">
      <alignment horizontal="center" vertical="center"/>
    </xf>
    <xf numFmtId="3" fontId="57" fillId="15" borderId="13" xfId="2" quotePrefix="1" applyNumberFormat="1" applyFont="1" applyFill="1" applyBorder="1" applyAlignment="1" applyProtection="1">
      <alignment horizontal="center" vertical="center"/>
    </xf>
    <xf numFmtId="168" fontId="58" fillId="8" borderId="11" xfId="10" quotePrefix="1" applyNumberFormat="1" applyFont="1" applyFill="1" applyBorder="1" applyAlignment="1" applyProtection="1">
      <alignment horizontal="right" vertical="center"/>
    </xf>
    <xf numFmtId="0" fontId="58" fillId="8" borderId="16" xfId="10" quotePrefix="1" applyFont="1" applyFill="1" applyBorder="1" applyAlignment="1" applyProtection="1">
      <alignment horizontal="left" vertical="center"/>
    </xf>
    <xf numFmtId="3" fontId="155" fillId="17" borderId="14" xfId="2" applyNumberFormat="1" applyFont="1" applyFill="1" applyBorder="1" applyAlignment="1">
      <alignment horizontal="right" vertical="center"/>
    </xf>
    <xf numFmtId="0" fontId="6" fillId="15" borderId="17" xfId="10" quotePrefix="1" applyFont="1" applyFill="1" applyBorder="1" applyAlignment="1">
      <alignment horizontal="right" vertical="center"/>
    </xf>
    <xf numFmtId="168" fontId="9" fillId="15" borderId="18" xfId="10" quotePrefix="1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 vertical="center" wrapText="1"/>
    </xf>
    <xf numFmtId="3" fontId="12" fillId="15" borderId="20" xfId="2" applyNumberFormat="1" applyFont="1" applyFill="1" applyBorder="1" applyAlignment="1" applyProtection="1">
      <alignment horizontal="right" vertical="center"/>
      <protection locked="0"/>
    </xf>
    <xf numFmtId="3" fontId="12" fillId="15" borderId="18" xfId="2" applyNumberFormat="1" applyFont="1" applyFill="1" applyBorder="1" applyAlignment="1" applyProtection="1">
      <alignment horizontal="right" vertical="center"/>
      <protection locked="0"/>
    </xf>
    <xf numFmtId="174" fontId="156" fillId="21" borderId="21" xfId="2" applyNumberFormat="1" applyFont="1" applyFill="1" applyBorder="1" applyAlignment="1" applyProtection="1">
      <alignment horizontal="center" vertical="center"/>
    </xf>
    <xf numFmtId="0" fontId="11" fillId="18" borderId="0" xfId="2" applyFont="1" applyFill="1" applyAlignment="1">
      <alignment vertical="center"/>
    </xf>
    <xf numFmtId="168" fontId="9" fillId="15" borderId="22" xfId="10" quotePrefix="1" applyNumberFormat="1" applyFont="1" applyFill="1" applyBorder="1" applyAlignment="1">
      <alignment horizontal="right" vertical="center"/>
    </xf>
    <xf numFmtId="0" fontId="3" fillId="15" borderId="23" xfId="10" applyFont="1" applyFill="1" applyBorder="1" applyAlignment="1">
      <alignment horizontal="left" vertical="center" wrapText="1"/>
    </xf>
    <xf numFmtId="3" fontId="12" fillId="15" borderId="24" xfId="2" applyNumberFormat="1" applyFont="1" applyFill="1" applyBorder="1" applyAlignment="1" applyProtection="1">
      <alignment horizontal="right" vertical="center"/>
      <protection locked="0"/>
    </xf>
    <xf numFmtId="3" fontId="12" fillId="15" borderId="22" xfId="2" applyNumberFormat="1" applyFont="1" applyFill="1" applyBorder="1" applyAlignment="1" applyProtection="1">
      <alignment horizontal="right" vertical="center"/>
      <protection locked="0"/>
    </xf>
    <xf numFmtId="174" fontId="156" fillId="21" borderId="25" xfId="2" applyNumberFormat="1" applyFont="1" applyFill="1" applyBorder="1" applyAlignment="1" applyProtection="1">
      <alignment horizontal="center" vertical="center"/>
    </xf>
    <xf numFmtId="0" fontId="3" fillId="15" borderId="26" xfId="10" applyFont="1" applyFill="1" applyBorder="1" applyAlignment="1">
      <alignment horizontal="left" vertical="center" wrapText="1"/>
    </xf>
    <xf numFmtId="168" fontId="9" fillId="15" borderId="27" xfId="10" quotePrefix="1" applyNumberFormat="1" applyFont="1" applyFill="1" applyBorder="1" applyAlignment="1">
      <alignment horizontal="right" vertical="center"/>
    </xf>
    <xf numFmtId="0" fontId="3" fillId="15" borderId="28" xfId="10" applyFont="1" applyFill="1" applyBorder="1" applyAlignment="1">
      <alignment horizontal="left" vertical="center" wrapText="1"/>
    </xf>
    <xf numFmtId="3" fontId="12" fillId="15" borderId="29" xfId="2" applyNumberFormat="1" applyFont="1" applyFill="1" applyBorder="1" applyAlignment="1" applyProtection="1">
      <alignment horizontal="right" vertical="center"/>
      <protection locked="0"/>
    </xf>
    <xf numFmtId="3" fontId="12" fillId="15" borderId="27" xfId="2" applyNumberFormat="1" applyFont="1" applyFill="1" applyBorder="1" applyAlignment="1" applyProtection="1">
      <alignment horizontal="right" vertical="center"/>
      <protection locked="0"/>
    </xf>
    <xf numFmtId="174" fontId="156" fillId="21" borderId="30" xfId="2" applyNumberFormat="1" applyFont="1" applyFill="1" applyBorder="1" applyAlignment="1" applyProtection="1">
      <alignment horizontal="center" vertical="center"/>
    </xf>
    <xf numFmtId="168" fontId="58" fillId="8" borderId="31" xfId="10" quotePrefix="1" applyNumberFormat="1" applyFont="1" applyFill="1" applyBorder="1" applyAlignment="1" applyProtection="1">
      <alignment horizontal="right" vertical="center"/>
    </xf>
    <xf numFmtId="3" fontId="155" fillId="17" borderId="8" xfId="2" applyNumberFormat="1" applyFont="1" applyFill="1" applyBorder="1" applyAlignment="1">
      <alignment horizontal="right" vertical="center"/>
    </xf>
    <xf numFmtId="3" fontId="155" fillId="17" borderId="3" xfId="2" applyNumberFormat="1" applyFont="1" applyFill="1" applyBorder="1" applyAlignment="1" applyProtection="1">
      <alignment horizontal="right" vertical="center"/>
    </xf>
    <xf numFmtId="3" fontId="155" fillId="17" borderId="9" xfId="2" applyNumberFormat="1" applyFont="1" applyFill="1" applyBorder="1" applyAlignment="1" applyProtection="1">
      <alignment horizontal="right" vertical="center"/>
    </xf>
    <xf numFmtId="0" fontId="3" fillId="15" borderId="17" xfId="10" applyFont="1" applyFill="1" applyBorder="1" applyAlignment="1">
      <alignment horizontal="right" vertical="center"/>
    </xf>
    <xf numFmtId="0" fontId="3" fillId="15" borderId="32" xfId="10" applyFont="1" applyFill="1" applyBorder="1" applyAlignment="1">
      <alignment horizontal="left" vertical="center" wrapText="1"/>
    </xf>
    <xf numFmtId="3" fontId="12" fillId="15" borderId="33" xfId="2" applyNumberFormat="1" applyFont="1" applyFill="1" applyBorder="1" applyAlignment="1" applyProtection="1">
      <alignment horizontal="right" vertical="center"/>
      <protection locked="0"/>
    </xf>
    <xf numFmtId="3" fontId="12" fillId="15" borderId="34" xfId="2" applyNumberFormat="1" applyFont="1" applyFill="1" applyBorder="1" applyAlignment="1" applyProtection="1">
      <alignment horizontal="right" vertical="center"/>
      <protection locked="0"/>
    </xf>
    <xf numFmtId="174" fontId="156" fillId="21" borderId="35" xfId="2" applyNumberFormat="1" applyFont="1" applyFill="1" applyBorder="1" applyAlignment="1" applyProtection="1">
      <alignment horizontal="center" vertical="center"/>
    </xf>
    <xf numFmtId="0" fontId="3" fillId="15" borderId="36" xfId="10" applyFont="1" applyFill="1" applyBorder="1" applyAlignment="1">
      <alignment horizontal="left" wrapText="1"/>
    </xf>
    <xf numFmtId="0" fontId="3" fillId="15" borderId="26" xfId="10" applyFont="1" applyFill="1" applyBorder="1" applyAlignment="1">
      <alignment horizontal="left" wrapText="1"/>
    </xf>
    <xf numFmtId="0" fontId="12" fillId="15" borderId="26" xfId="10" applyFont="1" applyFill="1" applyBorder="1" applyAlignment="1">
      <alignment horizontal="left" wrapText="1"/>
    </xf>
    <xf numFmtId="168" fontId="9" fillId="15" borderId="34" xfId="10" quotePrefix="1" applyNumberFormat="1" applyFont="1" applyFill="1" applyBorder="1" applyAlignment="1">
      <alignment horizontal="right" vertical="center"/>
    </xf>
    <xf numFmtId="0" fontId="3" fillId="15" borderId="37" xfId="10" applyFont="1" applyFill="1" applyBorder="1" applyAlignment="1">
      <alignment horizontal="left" wrapText="1"/>
    </xf>
    <xf numFmtId="168" fontId="6" fillId="15" borderId="17" xfId="10" quotePrefix="1" applyNumberFormat="1" applyFont="1" applyFill="1" applyBorder="1" applyAlignment="1">
      <alignment horizontal="right" vertical="center"/>
    </xf>
    <xf numFmtId="0" fontId="3" fillId="15" borderId="38" xfId="10" applyFont="1" applyFill="1" applyBorder="1" applyAlignment="1">
      <alignment horizontal="left" vertical="center" wrapText="1"/>
    </xf>
    <xf numFmtId="0" fontId="58" fillId="8" borderId="4" xfId="10" quotePrefix="1" applyFont="1" applyFill="1" applyBorder="1" applyAlignment="1" applyProtection="1">
      <alignment horizontal="left" vertical="center"/>
    </xf>
    <xf numFmtId="0" fontId="3" fillId="15" borderId="23" xfId="10" applyFont="1" applyFill="1" applyBorder="1" applyAlignment="1">
      <alignment vertical="center" wrapText="1"/>
    </xf>
    <xf numFmtId="0" fontId="3" fillId="15" borderId="38" xfId="10" applyFont="1" applyFill="1" applyBorder="1" applyAlignment="1">
      <alignment vertical="center" wrapText="1"/>
    </xf>
    <xf numFmtId="0" fontId="3" fillId="15" borderId="32" xfId="10" applyFont="1" applyFill="1" applyBorder="1" applyAlignment="1">
      <alignment vertical="center" wrapText="1"/>
    </xf>
    <xf numFmtId="0" fontId="8" fillId="15" borderId="19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vertical="center" wrapText="1"/>
    </xf>
    <xf numFmtId="3" fontId="155" fillId="17" borderId="3" xfId="2" applyNumberFormat="1" applyFont="1" applyFill="1" applyBorder="1" applyAlignment="1" applyProtection="1">
      <alignment horizontal="right" vertical="center"/>
      <protection locked="0"/>
    </xf>
    <xf numFmtId="0" fontId="6" fillId="15" borderId="0" xfId="10" applyFont="1" applyFill="1" applyBorder="1" applyAlignment="1">
      <alignment horizontal="right" vertical="center"/>
    </xf>
    <xf numFmtId="0" fontId="8" fillId="15" borderId="23" xfId="10" applyFont="1" applyFill="1" applyBorder="1" applyAlignment="1">
      <alignment vertical="center" wrapText="1"/>
    </xf>
    <xf numFmtId="0" fontId="6" fillId="15" borderId="0" xfId="10" quotePrefix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/>
    </xf>
    <xf numFmtId="0" fontId="3" fillId="15" borderId="32" xfId="10" applyFont="1" applyFill="1" applyBorder="1" applyAlignment="1">
      <alignment horizontal="left"/>
    </xf>
    <xf numFmtId="0" fontId="6" fillId="15" borderId="17" xfId="10" applyFont="1" applyFill="1" applyBorder="1" applyAlignment="1">
      <alignment horizontal="right" vertical="center"/>
    </xf>
    <xf numFmtId="0" fontId="12" fillId="15" borderId="23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horizontal="left" vertical="center" wrapText="1"/>
    </xf>
    <xf numFmtId="0" fontId="8" fillId="15" borderId="39" xfId="10" applyFont="1" applyFill="1" applyBorder="1" applyAlignment="1">
      <alignment vertical="center" wrapText="1"/>
    </xf>
    <xf numFmtId="0" fontId="3" fillId="15" borderId="19" xfId="10" applyFont="1" applyFill="1" applyBorder="1"/>
    <xf numFmtId="0" fontId="3" fillId="15" borderId="23" xfId="10" applyFont="1" applyFill="1" applyBorder="1"/>
    <xf numFmtId="0" fontId="3" fillId="15" borderId="32" xfId="10" applyFont="1" applyFill="1" applyBorder="1"/>
    <xf numFmtId="0" fontId="13" fillId="15" borderId="19" xfId="10" applyFont="1" applyFill="1" applyBorder="1" applyAlignment="1">
      <alignment horizontal="left" vertical="center" wrapText="1"/>
    </xf>
    <xf numFmtId="0" fontId="13" fillId="15" borderId="38" xfId="10" applyFont="1" applyFill="1" applyBorder="1" applyAlignment="1">
      <alignment horizontal="left" vertical="center" wrapText="1"/>
    </xf>
    <xf numFmtId="0" fontId="12" fillId="15" borderId="19" xfId="10" applyFont="1" applyFill="1" applyBorder="1" applyAlignment="1">
      <alignment horizontal="left" vertical="center" wrapText="1"/>
    </xf>
    <xf numFmtId="0" fontId="12" fillId="15" borderId="32" xfId="10" applyFont="1" applyFill="1" applyBorder="1" applyAlignment="1">
      <alignment vertical="center" wrapText="1"/>
    </xf>
    <xf numFmtId="0" fontId="6" fillId="15" borderId="11" xfId="10" quotePrefix="1" applyFont="1" applyFill="1" applyBorder="1" applyAlignment="1">
      <alignment horizontal="right" vertical="center"/>
    </xf>
    <xf numFmtId="0" fontId="157" fillId="19" borderId="40" xfId="10" quotePrefix="1" applyFont="1" applyFill="1" applyBorder="1" applyAlignment="1" applyProtection="1">
      <alignment horizontal="right" vertical="center"/>
    </xf>
    <xf numFmtId="0" fontId="151" fillId="19" borderId="41" xfId="10" applyFont="1" applyFill="1" applyBorder="1" applyAlignment="1" applyProtection="1">
      <alignment horizontal="right" vertical="center"/>
    </xf>
    <xf numFmtId="0" fontId="152" fillId="19" borderId="42" xfId="2" applyFont="1" applyFill="1" applyBorder="1" applyAlignment="1" applyProtection="1">
      <alignment horizontal="center" vertical="center" wrapText="1"/>
    </xf>
    <xf numFmtId="3" fontId="11" fillId="19" borderId="43" xfId="2" applyNumberFormat="1" applyFont="1" applyFill="1" applyBorder="1" applyAlignment="1" applyProtection="1">
      <alignment horizontal="right" vertical="center"/>
    </xf>
    <xf numFmtId="3" fontId="12" fillId="19" borderId="44" xfId="2" applyNumberFormat="1" applyFont="1" applyFill="1" applyBorder="1" applyAlignment="1" applyProtection="1">
      <alignment horizontal="right" vertical="center"/>
    </xf>
    <xf numFmtId="3" fontId="12" fillId="19" borderId="45" xfId="2" applyNumberFormat="1" applyFont="1" applyFill="1" applyBorder="1" applyAlignment="1" applyProtection="1">
      <alignment horizontal="right" vertical="center"/>
    </xf>
    <xf numFmtId="3" fontId="12" fillId="19" borderId="46" xfId="2" applyNumberFormat="1" applyFont="1" applyFill="1" applyBorder="1" applyAlignment="1" applyProtection="1">
      <alignment horizontal="right" vertical="center"/>
    </xf>
    <xf numFmtId="0" fontId="6" fillId="15" borderId="0" xfId="10" quotePrefix="1" applyFont="1" applyFill="1" applyBorder="1" applyAlignment="1" applyProtection="1">
      <alignment horizontal="right" vertical="center"/>
    </xf>
    <xf numFmtId="168" fontId="9" fillId="15" borderId="0" xfId="10" quotePrefix="1" applyNumberFormat="1" applyFont="1" applyFill="1" applyBorder="1" applyAlignment="1" applyProtection="1">
      <alignment horizontal="center" vertical="center"/>
    </xf>
    <xf numFmtId="0" fontId="3" fillId="15" borderId="0" xfId="10" applyFont="1" applyFill="1" applyBorder="1" applyAlignment="1" applyProtection="1">
      <alignment horizontal="left" vertical="center" wrapText="1"/>
    </xf>
    <xf numFmtId="3" fontId="6" fillId="15" borderId="0" xfId="2" applyNumberFormat="1" applyFont="1" applyFill="1" applyBorder="1" applyAlignment="1" applyProtection="1">
      <alignment horizontal="right" vertical="center"/>
    </xf>
    <xf numFmtId="3" fontId="3" fillId="15" borderId="0" xfId="2" applyNumberFormat="1" applyFont="1" applyFill="1" applyBorder="1" applyAlignment="1" applyProtection="1">
      <alignment horizontal="right" vertical="center"/>
    </xf>
    <xf numFmtId="0" fontId="3" fillId="18" borderId="0" xfId="2" applyFont="1" applyFill="1" applyAlignment="1" applyProtection="1">
      <alignment vertical="center"/>
    </xf>
    <xf numFmtId="0" fontId="3" fillId="18" borderId="0" xfId="2" applyFont="1" applyFill="1" applyAlignment="1" applyProtection="1">
      <alignment vertical="center" wrapText="1"/>
    </xf>
    <xf numFmtId="3" fontId="6" fillId="18" borderId="0" xfId="2" applyNumberFormat="1" applyFont="1" applyFill="1" applyAlignment="1" applyProtection="1">
      <alignment horizontal="right" vertical="center"/>
    </xf>
    <xf numFmtId="3" fontId="3" fillId="18" borderId="0" xfId="2" applyNumberFormat="1" applyFont="1" applyFill="1" applyAlignment="1" applyProtection="1">
      <alignment horizontal="right" vertical="center"/>
    </xf>
    <xf numFmtId="3" fontId="3" fillId="15" borderId="0" xfId="2" applyNumberFormat="1" applyFont="1" applyFill="1" applyAlignment="1">
      <alignment horizontal="right" vertical="center"/>
    </xf>
    <xf numFmtId="0" fontId="158" fillId="22" borderId="0" xfId="2" applyFont="1" applyFill="1" applyAlignment="1">
      <alignment horizontal="left" vertical="center"/>
    </xf>
    <xf numFmtId="3" fontId="11" fillId="15" borderId="0" xfId="2" applyNumberFormat="1" applyFont="1" applyFill="1" applyAlignment="1">
      <alignment horizontal="center" vertical="center"/>
    </xf>
    <xf numFmtId="166" fontId="149" fillId="17" borderId="4" xfId="2" applyNumberFormat="1" applyFont="1" applyFill="1" applyBorder="1" applyAlignment="1" applyProtection="1">
      <alignment horizontal="center" vertical="center"/>
    </xf>
    <xf numFmtId="0" fontId="3" fillId="15" borderId="0" xfId="2" quotePrefix="1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 wrapText="1"/>
    </xf>
    <xf numFmtId="0" fontId="3" fillId="15" borderId="0" xfId="2" applyFont="1" applyFill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172" fontId="150" fillId="19" borderId="3" xfId="2" applyNumberFormat="1" applyFont="1" applyFill="1" applyBorder="1" applyAlignment="1" applyProtection="1">
      <alignment horizontal="center" vertical="center"/>
    </xf>
    <xf numFmtId="0" fontId="11" fillId="15" borderId="0" xfId="2" quotePrefix="1" applyFont="1" applyFill="1" applyAlignment="1" applyProtection="1">
      <alignment vertical="center"/>
    </xf>
    <xf numFmtId="0" fontId="53" fillId="15" borderId="0" xfId="2" applyFont="1" applyFill="1" applyAlignment="1" applyProtection="1">
      <alignment horizontal="left" vertical="center"/>
    </xf>
    <xf numFmtId="0" fontId="3" fillId="15" borderId="0" xfId="2" applyFont="1" applyFill="1" applyAlignment="1" applyProtection="1">
      <alignment horizontal="left" vertical="center"/>
    </xf>
    <xf numFmtId="0" fontId="6" fillId="0" borderId="0" xfId="10" quotePrefix="1" applyFont="1" applyFill="1" applyBorder="1" applyAlignment="1" applyProtection="1">
      <alignment horizontal="right" vertical="center"/>
    </xf>
    <xf numFmtId="3" fontId="3" fillId="15" borderId="0" xfId="2" applyNumberFormat="1" applyFont="1" applyFill="1" applyAlignment="1" applyProtection="1">
      <alignment horizontal="right" vertical="center"/>
    </xf>
    <xf numFmtId="49" fontId="150" fillId="17" borderId="3" xfId="0" applyNumberFormat="1" applyFont="1" applyFill="1" applyBorder="1" applyAlignment="1" applyProtection="1">
      <alignment horizontal="center" vertical="center"/>
    </xf>
    <xf numFmtId="3" fontId="3" fillId="15" borderId="0" xfId="2" applyNumberFormat="1" applyFont="1" applyFill="1" applyBorder="1" applyAlignment="1" applyProtection="1">
      <alignment horizontal="right" vertical="center"/>
      <protection locked="0"/>
    </xf>
    <xf numFmtId="0" fontId="3" fillId="15" borderId="47" xfId="2" applyFont="1" applyFill="1" applyBorder="1" applyAlignment="1" applyProtection="1">
      <alignment vertical="center"/>
    </xf>
    <xf numFmtId="0" fontId="3" fillId="15" borderId="47" xfId="2" applyFont="1" applyFill="1" applyBorder="1" applyAlignment="1" applyProtection="1">
      <alignment vertical="center" wrapText="1"/>
    </xf>
    <xf numFmtId="3" fontId="6" fillId="15" borderId="0" xfId="2" applyNumberFormat="1" applyFont="1" applyFill="1" applyAlignment="1" applyProtection="1">
      <alignment horizontal="right" vertical="center"/>
    </xf>
    <xf numFmtId="0" fontId="6" fillId="15" borderId="0" xfId="2" quotePrefix="1" applyFont="1" applyFill="1" applyAlignment="1" applyProtection="1">
      <alignment horizontal="right" vertical="center"/>
    </xf>
    <xf numFmtId="3" fontId="3" fillId="15" borderId="0" xfId="2" quotePrefix="1" applyNumberFormat="1" applyFont="1" applyFill="1" applyAlignment="1">
      <alignment horizontal="right" vertical="center"/>
    </xf>
    <xf numFmtId="3" fontId="11" fillId="0" borderId="0" xfId="2" quotePrefix="1" applyNumberFormat="1" applyFont="1" applyAlignment="1">
      <alignment horizontal="right" vertical="center"/>
    </xf>
    <xf numFmtId="3" fontId="11" fillId="15" borderId="0" xfId="2" quotePrefix="1" applyNumberFormat="1" applyFont="1" applyFill="1" applyAlignment="1">
      <alignment horizontal="right" vertical="center"/>
    </xf>
    <xf numFmtId="0" fontId="159" fillId="23" borderId="5" xfId="2" applyFont="1" applyFill="1" applyBorder="1" applyAlignment="1" applyProtection="1">
      <alignment vertical="center"/>
    </xf>
    <xf numFmtId="0" fontId="159" fillId="23" borderId="6" xfId="2" applyFont="1" applyFill="1" applyBorder="1" applyAlignment="1" applyProtection="1">
      <alignment horizontal="center" vertical="center"/>
    </xf>
    <xf numFmtId="0" fontId="160" fillId="23" borderId="7" xfId="2" applyFont="1" applyFill="1" applyBorder="1" applyAlignment="1" applyProtection="1">
      <alignment horizontal="center" vertical="center" wrapText="1"/>
    </xf>
    <xf numFmtId="0" fontId="161" fillId="23" borderId="11" xfId="2" applyFont="1" applyFill="1" applyBorder="1" applyAlignment="1" applyProtection="1">
      <alignment horizontal="center" vertical="center"/>
    </xf>
    <xf numFmtId="0" fontId="161" fillId="23" borderId="15" xfId="2" applyFont="1" applyFill="1" applyBorder="1" applyAlignment="1" applyProtection="1">
      <alignment horizontal="center" vertical="center"/>
    </xf>
    <xf numFmtId="0" fontId="14" fillId="0" borderId="48" xfId="10" applyFont="1" applyFill="1" applyBorder="1" applyAlignment="1" applyProtection="1">
      <alignment horizontal="center" vertical="center" wrapText="1"/>
    </xf>
    <xf numFmtId="1" fontId="162" fillId="24" borderId="8" xfId="2" applyNumberFormat="1" applyFont="1" applyFill="1" applyBorder="1" applyAlignment="1" applyProtection="1">
      <alignment horizontal="center" vertical="center" wrapText="1"/>
    </xf>
    <xf numFmtId="1" fontId="162" fillId="24" borderId="3" xfId="2" applyNumberFormat="1" applyFont="1" applyFill="1" applyBorder="1" applyAlignment="1" applyProtection="1">
      <alignment horizontal="center" vertical="center" wrapText="1"/>
    </xf>
    <xf numFmtId="1" fontId="162" fillId="24" borderId="9" xfId="2" applyNumberFormat="1" applyFont="1" applyFill="1" applyBorder="1" applyAlignment="1" applyProtection="1">
      <alignment horizontal="center" vertical="center" wrapText="1"/>
    </xf>
    <xf numFmtId="0" fontId="163" fillId="23" borderId="10" xfId="2" applyFont="1" applyFill="1" applyBorder="1" applyAlignment="1" applyProtection="1">
      <alignment horizontal="center" vertical="center" wrapText="1"/>
    </xf>
    <xf numFmtId="0" fontId="59" fillId="22" borderId="0" xfId="2" applyFont="1" applyFill="1" applyAlignment="1">
      <alignment horizontal="left" vertical="center"/>
    </xf>
    <xf numFmtId="0" fontId="3" fillId="15" borderId="49" xfId="2" applyFont="1" applyFill="1" applyBorder="1" applyAlignment="1" applyProtection="1">
      <alignment horizontal="left" vertical="center"/>
    </xf>
    <xf numFmtId="0" fontId="3" fillId="15" borderId="50" xfId="2" applyFont="1" applyFill="1" applyBorder="1" applyAlignment="1" applyProtection="1">
      <alignment horizontal="center" vertical="center"/>
    </xf>
    <xf numFmtId="0" fontId="164" fillId="15" borderId="9" xfId="2" applyFont="1" applyFill="1" applyBorder="1" applyAlignment="1" applyProtection="1">
      <alignment horizontal="left" vertical="center" wrapText="1"/>
    </xf>
    <xf numFmtId="3" fontId="42" fillId="15" borderId="8" xfId="2" quotePrefix="1" applyNumberFormat="1" applyFont="1" applyFill="1" applyBorder="1" applyAlignment="1" applyProtection="1">
      <alignment horizontal="center" vertical="center"/>
    </xf>
    <xf numFmtId="3" fontId="42" fillId="15" borderId="3" xfId="2" quotePrefix="1" applyNumberFormat="1" applyFont="1" applyFill="1" applyBorder="1" applyAlignment="1" applyProtection="1">
      <alignment horizontal="center" vertical="center"/>
    </xf>
    <xf numFmtId="3" fontId="42" fillId="15" borderId="9" xfId="2" quotePrefix="1" applyNumberFormat="1" applyFont="1" applyFill="1" applyBorder="1" applyAlignment="1" applyProtection="1">
      <alignment horizontal="center" vertical="center"/>
    </xf>
    <xf numFmtId="3" fontId="27" fillId="15" borderId="10" xfId="2" quotePrefix="1" applyNumberFormat="1" applyFont="1" applyFill="1" applyBorder="1" applyAlignment="1" applyProtection="1">
      <alignment horizontal="center" vertical="center"/>
    </xf>
    <xf numFmtId="0" fontId="3" fillId="15" borderId="17" xfId="2" applyFont="1" applyFill="1" applyBorder="1" applyAlignment="1" applyProtection="1">
      <alignment horizontal="center" vertical="center" wrapText="1"/>
    </xf>
    <xf numFmtId="0" fontId="3" fillId="15" borderId="0" xfId="2" applyFont="1" applyFill="1" applyBorder="1" applyAlignment="1" applyProtection="1">
      <alignment horizontal="center" vertical="center" wrapText="1"/>
    </xf>
    <xf numFmtId="0" fontId="3" fillId="15" borderId="50" xfId="2" applyFont="1" applyFill="1" applyBorder="1" applyAlignment="1" applyProtection="1">
      <alignment horizontal="center" vertical="center" wrapText="1"/>
    </xf>
    <xf numFmtId="3" fontId="6" fillId="15" borderId="50" xfId="2" applyNumberFormat="1" applyFont="1" applyFill="1" applyBorder="1" applyAlignment="1" applyProtection="1">
      <alignment horizontal="right" vertical="center"/>
    </xf>
    <xf numFmtId="3" fontId="3" fillId="15" borderId="50" xfId="2" applyNumberFormat="1" applyFont="1" applyFill="1" applyBorder="1" applyAlignment="1" applyProtection="1">
      <alignment horizontal="right" vertical="center"/>
    </xf>
    <xf numFmtId="3" fontId="3" fillId="15" borderId="51" xfId="2" applyNumberFormat="1" applyFont="1" applyFill="1" applyBorder="1" applyAlignment="1" applyProtection="1">
      <alignment horizontal="right" vertical="center"/>
    </xf>
    <xf numFmtId="3" fontId="6" fillId="15" borderId="52" xfId="2" applyNumberFormat="1" applyFont="1" applyFill="1" applyBorder="1" applyAlignment="1" applyProtection="1">
      <alignment horizontal="right" vertical="center"/>
    </xf>
    <xf numFmtId="168" fontId="165" fillId="24" borderId="31" xfId="10" quotePrefix="1" applyNumberFormat="1" applyFont="1" applyFill="1" applyBorder="1" applyAlignment="1" applyProtection="1">
      <alignment horizontal="right" vertical="center"/>
    </xf>
    <xf numFmtId="3" fontId="162" fillId="24" borderId="52" xfId="2" applyNumberFormat="1" applyFont="1" applyFill="1" applyBorder="1" applyAlignment="1" applyProtection="1">
      <alignment horizontal="right" vertical="center"/>
    </xf>
    <xf numFmtId="3" fontId="164" fillId="24" borderId="8" xfId="2" applyNumberFormat="1" applyFont="1" applyFill="1" applyBorder="1" applyAlignment="1" applyProtection="1">
      <alignment horizontal="right" vertical="center"/>
    </xf>
    <xf numFmtId="3" fontId="164" fillId="24" borderId="3" xfId="2" applyNumberFormat="1" applyFont="1" applyFill="1" applyBorder="1" applyAlignment="1" applyProtection="1">
      <alignment horizontal="right" vertical="center"/>
    </xf>
    <xf numFmtId="3" fontId="164" fillId="24" borderId="9" xfId="2" applyNumberFormat="1" applyFont="1" applyFill="1" applyBorder="1" applyAlignment="1" applyProtection="1">
      <alignment horizontal="right" vertical="center"/>
    </xf>
    <xf numFmtId="0" fontId="166" fillId="22" borderId="0" xfId="2" applyFont="1" applyFill="1" applyAlignment="1">
      <alignment horizontal="left" vertical="center"/>
    </xf>
    <xf numFmtId="0" fontId="3" fillId="15" borderId="17" xfId="10" applyFont="1" applyFill="1" applyBorder="1" applyAlignment="1" applyProtection="1">
      <alignment horizontal="right" vertical="center"/>
    </xf>
    <xf numFmtId="168" fontId="9" fillId="15" borderId="18" xfId="10" quotePrefix="1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horizontal="left" vertical="center" wrapText="1"/>
    </xf>
    <xf numFmtId="3" fontId="6" fillId="15" borderId="53" xfId="2" applyNumberFormat="1" applyFont="1" applyFill="1" applyBorder="1" applyAlignment="1" applyProtection="1">
      <alignment horizontal="right" vertical="center"/>
    </xf>
    <xf numFmtId="3" fontId="12" fillId="15" borderId="20" xfId="2" applyNumberFormat="1" applyFont="1" applyFill="1" applyBorder="1" applyAlignment="1" applyProtection="1">
      <alignment horizontal="right" vertical="center"/>
    </xf>
    <xf numFmtId="3" fontId="12" fillId="15" borderId="18" xfId="2" applyNumberFormat="1" applyFont="1" applyFill="1" applyBorder="1" applyAlignment="1" applyProtection="1">
      <alignment horizontal="right" vertical="center"/>
    </xf>
    <xf numFmtId="3" fontId="12" fillId="15" borderId="21" xfId="2" applyNumberFormat="1" applyFont="1" applyFill="1" applyBorder="1" applyAlignment="1" applyProtection="1">
      <alignment horizontal="right" vertical="center"/>
    </xf>
    <xf numFmtId="168" fontId="9" fillId="15" borderId="34" xfId="10" quotePrefix="1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horizontal="left" vertical="center" wrapText="1"/>
    </xf>
    <xf numFmtId="3" fontId="6" fillId="15" borderId="54" xfId="2" applyNumberFormat="1" applyFont="1" applyFill="1" applyBorder="1" applyAlignment="1" applyProtection="1">
      <alignment horizontal="right" vertical="center"/>
    </xf>
    <xf numFmtId="3" fontId="12" fillId="15" borderId="33" xfId="2" applyNumberFormat="1" applyFont="1" applyFill="1" applyBorder="1" applyAlignment="1" applyProtection="1">
      <alignment horizontal="right" vertical="center"/>
    </xf>
    <xf numFmtId="3" fontId="12" fillId="15" borderId="34" xfId="2" applyNumberFormat="1" applyFont="1" applyFill="1" applyBorder="1" applyAlignment="1" applyProtection="1">
      <alignment horizontal="right" vertical="center"/>
    </xf>
    <xf numFmtId="3" fontId="12" fillId="15" borderId="35" xfId="2" applyNumberFormat="1" applyFont="1" applyFill="1" applyBorder="1" applyAlignment="1" applyProtection="1">
      <alignment horizontal="right" vertical="center"/>
    </xf>
    <xf numFmtId="168" fontId="6" fillId="15" borderId="17" xfId="10" quotePrefix="1" applyNumberFormat="1" applyFont="1" applyFill="1" applyBorder="1" applyAlignment="1" applyProtection="1">
      <alignment horizontal="right" vertical="center"/>
    </xf>
    <xf numFmtId="0" fontId="6" fillId="15" borderId="17" xfId="10" quotePrefix="1" applyFont="1" applyFill="1" applyBorder="1" applyAlignment="1" applyProtection="1">
      <alignment horizontal="right" vertical="center"/>
    </xf>
    <xf numFmtId="168" fontId="9" fillId="15" borderId="22" xfId="10" quotePrefix="1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vertical="center" wrapText="1"/>
    </xf>
    <xf numFmtId="3" fontId="6" fillId="15" borderId="55" xfId="2" applyNumberFormat="1" applyFont="1" applyFill="1" applyBorder="1" applyAlignment="1" applyProtection="1">
      <alignment horizontal="right" vertical="center"/>
    </xf>
    <xf numFmtId="3" fontId="12" fillId="15" borderId="24" xfId="2" applyNumberFormat="1" applyFont="1" applyFill="1" applyBorder="1" applyAlignment="1" applyProtection="1">
      <alignment horizontal="right" vertical="center"/>
    </xf>
    <xf numFmtId="3" fontId="12" fillId="15" borderId="22" xfId="2" applyNumberFormat="1" applyFont="1" applyFill="1" applyBorder="1" applyAlignment="1" applyProtection="1">
      <alignment horizontal="right" vertical="center"/>
    </xf>
    <xf numFmtId="3" fontId="12" fillId="15" borderId="25" xfId="2" applyNumberFormat="1" applyFont="1" applyFill="1" applyBorder="1" applyAlignment="1" applyProtection="1">
      <alignment horizontal="right" vertical="center"/>
    </xf>
    <xf numFmtId="0" fontId="6" fillId="15" borderId="17" xfId="10" applyFont="1" applyFill="1" applyBorder="1" applyAlignment="1" applyProtection="1">
      <alignment horizontal="right" vertical="center"/>
    </xf>
    <xf numFmtId="0" fontId="8" fillId="15" borderId="23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vertical="center" wrapText="1"/>
    </xf>
    <xf numFmtId="168" fontId="15" fillId="15" borderId="18" xfId="10" quotePrefix="1" applyNumberFormat="1" applyFont="1" applyFill="1" applyBorder="1" applyAlignment="1" applyProtection="1">
      <alignment horizontal="right"/>
    </xf>
    <xf numFmtId="0" fontId="16" fillId="15" borderId="19" xfId="10" applyFont="1" applyFill="1" applyBorder="1" applyAlignment="1" applyProtection="1">
      <alignment wrapText="1"/>
    </xf>
    <xf numFmtId="168" fontId="15" fillId="15" borderId="22" xfId="10" quotePrefix="1" applyNumberFormat="1" applyFont="1" applyFill="1" applyBorder="1" applyAlignment="1" applyProtection="1">
      <alignment horizontal="right"/>
    </xf>
    <xf numFmtId="0" fontId="16" fillId="15" borderId="23" xfId="10" applyFont="1" applyFill="1" applyBorder="1" applyAlignment="1" applyProtection="1">
      <alignment wrapText="1"/>
    </xf>
    <xf numFmtId="168" fontId="6" fillId="15" borderId="56" xfId="10" quotePrefix="1" applyNumberFormat="1" applyFont="1" applyFill="1" applyBorder="1" applyAlignment="1" applyProtection="1">
      <alignment horizontal="right" vertical="center"/>
    </xf>
    <xf numFmtId="0" fontId="17" fillId="15" borderId="23" xfId="10" applyFont="1" applyFill="1" applyBorder="1" applyAlignment="1" applyProtection="1">
      <alignment wrapText="1"/>
    </xf>
    <xf numFmtId="168" fontId="15" fillId="15" borderId="34" xfId="10" quotePrefix="1" applyNumberFormat="1" applyFont="1" applyFill="1" applyBorder="1" applyAlignment="1" applyProtection="1">
      <alignment horizontal="right" vertical="center"/>
    </xf>
    <xf numFmtId="0" fontId="16" fillId="15" borderId="32" xfId="10" applyFont="1" applyFill="1" applyBorder="1" applyAlignment="1" applyProtection="1">
      <alignment wrapText="1"/>
    </xf>
    <xf numFmtId="3" fontId="165" fillId="24" borderId="52" xfId="2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vertical="center" wrapText="1"/>
    </xf>
    <xf numFmtId="168" fontId="9" fillId="15" borderId="27" xfId="10" quotePrefix="1" applyNumberFormat="1" applyFont="1" applyFill="1" applyBorder="1" applyAlignment="1" applyProtection="1">
      <alignment horizontal="right" vertical="center"/>
    </xf>
    <xf numFmtId="0" fontId="3" fillId="15" borderId="38" xfId="10" applyFont="1" applyFill="1" applyBorder="1" applyAlignment="1" applyProtection="1">
      <alignment vertical="center" wrapText="1"/>
    </xf>
    <xf numFmtId="3" fontId="6" fillId="15" borderId="57" xfId="2" applyNumberFormat="1" applyFont="1" applyFill="1" applyBorder="1" applyAlignment="1" applyProtection="1">
      <alignment horizontal="right" vertical="center"/>
    </xf>
    <xf numFmtId="3" fontId="12" fillId="15" borderId="29" xfId="2" applyNumberFormat="1" applyFont="1" applyFill="1" applyBorder="1" applyAlignment="1" applyProtection="1">
      <alignment horizontal="right" vertical="center"/>
    </xf>
    <xf numFmtId="3" fontId="12" fillId="15" borderId="27" xfId="2" applyNumberFormat="1" applyFont="1" applyFill="1" applyBorder="1" applyAlignment="1" applyProtection="1">
      <alignment horizontal="right" vertical="center"/>
    </xf>
    <xf numFmtId="3" fontId="12" fillId="15" borderId="30" xfId="2" applyNumberFormat="1" applyFont="1" applyFill="1" applyBorder="1" applyAlignment="1" applyProtection="1">
      <alignment horizontal="right" vertical="center"/>
    </xf>
    <xf numFmtId="168" fontId="9" fillId="15" borderId="58" xfId="10" quotePrefix="1" applyNumberFormat="1" applyFont="1" applyFill="1" applyBorder="1" applyAlignment="1" applyProtection="1">
      <alignment horizontal="right" vertical="center"/>
    </xf>
    <xf numFmtId="0" fontId="3" fillId="15" borderId="59" xfId="10" applyFont="1" applyFill="1" applyBorder="1" applyAlignment="1" applyProtection="1">
      <alignment horizontal="left" vertical="center" wrapText="1"/>
    </xf>
    <xf numFmtId="3" fontId="6" fillId="15" borderId="60" xfId="2" applyNumberFormat="1" applyFont="1" applyFill="1" applyBorder="1" applyAlignment="1" applyProtection="1">
      <alignment horizontal="right" vertical="center"/>
    </xf>
    <xf numFmtId="3" fontId="12" fillId="15" borderId="61" xfId="2" applyNumberFormat="1" applyFont="1" applyFill="1" applyBorder="1" applyAlignment="1" applyProtection="1">
      <alignment horizontal="right" vertical="center"/>
    </xf>
    <xf numFmtId="3" fontId="12" fillId="15" borderId="58" xfId="2" applyNumberFormat="1" applyFont="1" applyFill="1" applyBorder="1" applyAlignment="1" applyProtection="1">
      <alignment horizontal="right" vertical="center"/>
    </xf>
    <xf numFmtId="3" fontId="12" fillId="15" borderId="62" xfId="2" applyNumberFormat="1" applyFont="1" applyFill="1" applyBorder="1" applyAlignment="1" applyProtection="1">
      <alignment horizontal="right" vertical="center"/>
    </xf>
    <xf numFmtId="168" fontId="9" fillId="15" borderId="63" xfId="10" quotePrefix="1" applyNumberFormat="1" applyFont="1" applyFill="1" applyBorder="1" applyAlignment="1" applyProtection="1">
      <alignment horizontal="right" vertical="center"/>
    </xf>
    <xf numFmtId="0" fontId="3" fillId="15" borderId="64" xfId="10" applyFont="1" applyFill="1" applyBorder="1" applyAlignment="1" applyProtection="1">
      <alignment vertical="center" wrapText="1"/>
    </xf>
    <xf numFmtId="3" fontId="6" fillId="15" borderId="65" xfId="2" applyNumberFormat="1" applyFont="1" applyFill="1" applyBorder="1" applyAlignment="1" applyProtection="1">
      <alignment horizontal="right" vertical="center"/>
    </xf>
    <xf numFmtId="3" fontId="12" fillId="15" borderId="66" xfId="2" applyNumberFormat="1" applyFont="1" applyFill="1" applyBorder="1" applyAlignment="1" applyProtection="1">
      <alignment horizontal="right" vertical="center"/>
    </xf>
    <xf numFmtId="3" fontId="12" fillId="15" borderId="63" xfId="2" applyNumberFormat="1" applyFont="1" applyFill="1" applyBorder="1" applyAlignment="1" applyProtection="1">
      <alignment horizontal="right" vertical="center"/>
    </xf>
    <xf numFmtId="3" fontId="12" fillId="15" borderId="67" xfId="2" applyNumberFormat="1" applyFont="1" applyFill="1" applyBorder="1" applyAlignment="1" applyProtection="1">
      <alignment horizontal="right" vertical="center"/>
    </xf>
    <xf numFmtId="0" fontId="60" fillId="22" borderId="0" xfId="2" applyFont="1" applyFill="1" applyAlignment="1">
      <alignment horizontal="left" vertical="center"/>
    </xf>
    <xf numFmtId="0" fontId="3" fillId="15" borderId="59" xfId="10" applyFont="1" applyFill="1" applyBorder="1" applyAlignment="1" applyProtection="1">
      <alignment vertical="center" wrapText="1"/>
    </xf>
    <xf numFmtId="0" fontId="8" fillId="15" borderId="64" xfId="10" applyFont="1" applyFill="1" applyBorder="1" applyAlignment="1" applyProtection="1">
      <alignment horizontal="left" vertical="center" wrapText="1"/>
    </xf>
    <xf numFmtId="168" fontId="9" fillId="15" borderId="68" xfId="10" quotePrefix="1" applyNumberFormat="1" applyFont="1" applyFill="1" applyBorder="1" applyAlignment="1" applyProtection="1">
      <alignment horizontal="right" vertical="center"/>
    </xf>
    <xf numFmtId="0" fontId="8" fillId="15" borderId="69" xfId="10" applyFont="1" applyFill="1" applyBorder="1" applyAlignment="1" applyProtection="1">
      <alignment horizontal="left" vertical="center" wrapText="1"/>
    </xf>
    <xf numFmtId="3" fontId="6" fillId="15" borderId="70" xfId="2" applyNumberFormat="1" applyFont="1" applyFill="1" applyBorder="1" applyAlignment="1" applyProtection="1">
      <alignment horizontal="right" vertical="center"/>
    </xf>
    <xf numFmtId="3" fontId="12" fillId="15" borderId="71" xfId="2" applyNumberFormat="1" applyFont="1" applyFill="1" applyBorder="1" applyAlignment="1" applyProtection="1">
      <alignment horizontal="right" vertical="center"/>
    </xf>
    <xf numFmtId="3" fontId="12" fillId="15" borderId="68" xfId="2" applyNumberFormat="1" applyFont="1" applyFill="1" applyBorder="1" applyAlignment="1" applyProtection="1">
      <alignment horizontal="right" vertical="center"/>
    </xf>
    <xf numFmtId="3" fontId="12" fillId="15" borderId="72" xfId="2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vertical="center" wrapText="1"/>
    </xf>
    <xf numFmtId="0" fontId="13" fillId="15" borderId="19" xfId="10" applyFont="1" applyFill="1" applyBorder="1" applyAlignment="1" applyProtection="1">
      <alignment horizontal="left" vertical="center" wrapText="1"/>
    </xf>
    <xf numFmtId="0" fontId="6" fillId="15" borderId="17" xfId="10" quotePrefix="1" applyFont="1" applyFill="1" applyBorder="1" applyAlignment="1" applyProtection="1">
      <alignment horizontal="center" vertical="center"/>
    </xf>
    <xf numFmtId="0" fontId="13" fillId="15" borderId="23" xfId="10" applyFont="1" applyFill="1" applyBorder="1" applyAlignment="1" applyProtection="1">
      <alignment horizontal="left" vertical="center" wrapText="1"/>
    </xf>
    <xf numFmtId="0" fontId="13" fillId="15" borderId="32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horizontal="left" vertical="center" wrapText="1"/>
    </xf>
    <xf numFmtId="0" fontId="6" fillId="15" borderId="17" xfId="10" applyFont="1" applyFill="1" applyBorder="1" applyAlignment="1" applyProtection="1">
      <alignment horizontal="center" vertical="center"/>
    </xf>
    <xf numFmtId="0" fontId="8" fillId="15" borderId="19" xfId="2" applyFont="1" applyFill="1" applyBorder="1" applyAlignment="1" applyProtection="1">
      <alignment vertical="center" wrapText="1"/>
    </xf>
    <xf numFmtId="0" fontId="8" fillId="15" borderId="64" xfId="2" applyFont="1" applyFill="1" applyBorder="1" applyAlignment="1" applyProtection="1">
      <alignment vertical="center" wrapText="1"/>
    </xf>
    <xf numFmtId="168" fontId="9" fillId="15" borderId="1" xfId="10" quotePrefix="1" applyNumberFormat="1" applyFont="1" applyFill="1" applyBorder="1" applyAlignment="1" applyProtection="1">
      <alignment horizontal="right" vertical="center"/>
    </xf>
    <xf numFmtId="0" fontId="8" fillId="15" borderId="0" xfId="2" applyFont="1" applyFill="1" applyBorder="1" applyAlignment="1" applyProtection="1">
      <alignment vertical="center" wrapText="1"/>
    </xf>
    <xf numFmtId="3" fontId="6" fillId="15" borderId="73" xfId="2" applyNumberFormat="1" applyFont="1" applyFill="1" applyBorder="1" applyAlignment="1" applyProtection="1">
      <alignment horizontal="right" vertical="center"/>
    </xf>
    <xf numFmtId="3" fontId="12" fillId="15" borderId="56" xfId="2" applyNumberFormat="1" applyFont="1" applyFill="1" applyBorder="1" applyAlignment="1" applyProtection="1">
      <alignment horizontal="right" vertical="center"/>
    </xf>
    <xf numFmtId="3" fontId="12" fillId="15" borderId="1" xfId="2" applyNumberFormat="1" applyFont="1" applyFill="1" applyBorder="1" applyAlignment="1" applyProtection="1">
      <alignment horizontal="right" vertical="center"/>
    </xf>
    <xf numFmtId="3" fontId="12" fillId="15" borderId="74" xfId="2" applyNumberFormat="1" applyFont="1" applyFill="1" applyBorder="1" applyAlignment="1" applyProtection="1">
      <alignment horizontal="right" vertical="center"/>
    </xf>
    <xf numFmtId="0" fontId="8" fillId="15" borderId="69" xfId="2" applyFont="1" applyFill="1" applyBorder="1" applyAlignment="1" applyProtection="1">
      <alignment vertical="center" wrapText="1"/>
    </xf>
    <xf numFmtId="0" fontId="8" fillId="15" borderId="59" xfId="2" applyFont="1" applyFill="1" applyBorder="1" applyAlignment="1" applyProtection="1">
      <alignment vertical="center" wrapText="1"/>
    </xf>
    <xf numFmtId="0" fontId="8" fillId="15" borderId="39" xfId="10" applyFont="1" applyFill="1" applyBorder="1" applyAlignment="1" applyProtection="1">
      <alignment horizontal="left" vertical="center" wrapText="1"/>
    </xf>
    <xf numFmtId="0" fontId="165" fillId="24" borderId="16" xfId="2" applyFont="1" applyFill="1" applyBorder="1" applyAlignment="1" applyProtection="1">
      <alignment vertical="center"/>
    </xf>
    <xf numFmtId="0" fontId="12" fillId="15" borderId="19" xfId="2" applyFont="1" applyFill="1" applyBorder="1" applyAlignment="1" applyProtection="1">
      <alignment vertical="center" wrapText="1"/>
    </xf>
    <xf numFmtId="0" fontId="12" fillId="15" borderId="23" xfId="2" applyFont="1" applyFill="1" applyBorder="1" applyAlignment="1" applyProtection="1">
      <alignment vertical="center" wrapText="1"/>
    </xf>
    <xf numFmtId="0" fontId="12" fillId="15" borderId="32" xfId="2" applyFont="1" applyFill="1" applyBorder="1" applyAlignment="1" applyProtection="1">
      <alignment vertical="center" wrapText="1"/>
    </xf>
    <xf numFmtId="165" fontId="3" fillId="15" borderId="17" xfId="10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vertical="center" wrapText="1"/>
    </xf>
    <xf numFmtId="168" fontId="165" fillId="24" borderId="31" xfId="10" quotePrefix="1" applyNumberFormat="1" applyFont="1" applyFill="1" applyBorder="1" applyAlignment="1" applyProtection="1">
      <alignment horizontal="right"/>
    </xf>
    <xf numFmtId="165" fontId="3" fillId="15" borderId="17" xfId="10" applyNumberFormat="1" applyFont="1" applyFill="1" applyBorder="1" applyAlignment="1" applyProtection="1">
      <alignment horizontal="right"/>
    </xf>
    <xf numFmtId="168" fontId="9" fillId="15" borderId="18" xfId="10" quotePrefix="1" applyNumberFormat="1" applyFont="1" applyFill="1" applyBorder="1" applyAlignment="1" applyProtection="1">
      <alignment horizontal="right" vertical="top"/>
    </xf>
    <xf numFmtId="0" fontId="3" fillId="15" borderId="19" xfId="10" applyFont="1" applyFill="1" applyBorder="1" applyAlignment="1" applyProtection="1">
      <alignment vertical="top" wrapText="1"/>
    </xf>
    <xf numFmtId="168" fontId="9" fillId="15" borderId="22" xfId="10" quotePrefix="1" applyNumberFormat="1" applyFont="1" applyFill="1" applyBorder="1" applyAlignment="1" applyProtection="1">
      <alignment horizontal="right" vertical="top"/>
    </xf>
    <xf numFmtId="0" fontId="3" fillId="15" borderId="23" xfId="10" applyFont="1" applyFill="1" applyBorder="1" applyAlignment="1" applyProtection="1">
      <alignment vertical="top" wrapText="1"/>
    </xf>
    <xf numFmtId="168" fontId="9" fillId="15" borderId="34" xfId="10" quotePrefix="1" applyNumberFormat="1" applyFont="1" applyFill="1" applyBorder="1" applyAlignment="1" applyProtection="1">
      <alignment horizontal="right" vertical="top"/>
    </xf>
    <xf numFmtId="0" fontId="3" fillId="15" borderId="32" xfId="10" applyFont="1" applyFill="1" applyBorder="1" applyAlignment="1" applyProtection="1">
      <alignment vertical="top" wrapText="1"/>
    </xf>
    <xf numFmtId="168" fontId="9" fillId="15" borderId="27" xfId="10" quotePrefix="1" applyNumberFormat="1" applyFont="1" applyFill="1" applyBorder="1" applyAlignment="1" applyProtection="1">
      <alignment horizontal="right" vertical="top"/>
    </xf>
    <xf numFmtId="0" fontId="3" fillId="15" borderId="38" xfId="10" applyFont="1" applyFill="1" applyBorder="1" applyAlignment="1" applyProtection="1">
      <alignment vertical="top" wrapText="1"/>
    </xf>
    <xf numFmtId="168" fontId="167" fillId="15" borderId="75" xfId="10" quotePrefix="1" applyNumberFormat="1" applyFont="1" applyFill="1" applyBorder="1" applyAlignment="1" applyProtection="1">
      <alignment horizontal="right" vertical="center"/>
    </xf>
    <xf numFmtId="0" fontId="167" fillId="15" borderId="76" xfId="10" applyFont="1" applyFill="1" applyBorder="1" applyProtection="1"/>
    <xf numFmtId="3" fontId="6" fillId="15" borderId="77" xfId="2" applyNumberFormat="1" applyFont="1" applyFill="1" applyBorder="1" applyAlignment="1" applyProtection="1">
      <alignment horizontal="right" vertical="center"/>
    </xf>
    <xf numFmtId="3" fontId="12" fillId="15" borderId="78" xfId="2" applyNumberFormat="1" applyFont="1" applyFill="1" applyBorder="1" applyAlignment="1" applyProtection="1">
      <alignment horizontal="right" vertical="center"/>
    </xf>
    <xf numFmtId="3" fontId="12" fillId="15" borderId="75" xfId="2" applyNumberFormat="1" applyFont="1" applyFill="1" applyBorder="1" applyAlignment="1" applyProtection="1">
      <alignment horizontal="right" vertical="center"/>
    </xf>
    <xf numFmtId="3" fontId="12" fillId="15" borderId="79" xfId="2" applyNumberFormat="1" applyFont="1" applyFill="1" applyBorder="1" applyAlignment="1" applyProtection="1">
      <alignment horizontal="right" vertical="center"/>
    </xf>
    <xf numFmtId="170" fontId="165" fillId="17" borderId="31" xfId="10" applyNumberFormat="1" applyFont="1" applyFill="1" applyBorder="1" applyAlignment="1" applyProtection="1">
      <alignment horizontal="right"/>
    </xf>
    <xf numFmtId="3" fontId="165" fillId="17" borderId="52" xfId="2" applyNumberFormat="1" applyFont="1" applyFill="1" applyBorder="1" applyAlignment="1" applyProtection="1">
      <alignment horizontal="right" vertical="center"/>
    </xf>
    <xf numFmtId="3" fontId="159" fillId="17" borderId="8" xfId="2" applyNumberFormat="1" applyFont="1" applyFill="1" applyBorder="1" applyAlignment="1" applyProtection="1">
      <alignment horizontal="right" vertical="center"/>
    </xf>
    <xf numFmtId="3" fontId="159" fillId="17" borderId="3" xfId="2" applyNumberFormat="1" applyFont="1" applyFill="1" applyBorder="1" applyAlignment="1" applyProtection="1">
      <alignment horizontal="right" vertical="center"/>
    </xf>
    <xf numFmtId="3" fontId="159" fillId="17" borderId="9" xfId="2" applyNumberFormat="1" applyFont="1" applyFill="1" applyBorder="1" applyAlignment="1" applyProtection="1">
      <alignment horizontal="right" vertical="center"/>
    </xf>
    <xf numFmtId="170" fontId="6" fillId="15" borderId="49" xfId="10" quotePrefix="1" applyNumberFormat="1" applyFont="1" applyFill="1" applyBorder="1" applyAlignment="1" applyProtection="1">
      <alignment horizontal="right" vertical="center"/>
    </xf>
    <xf numFmtId="0" fontId="6" fillId="15" borderId="50" xfId="2" applyFont="1" applyFill="1" applyBorder="1" applyAlignment="1" applyProtection="1">
      <alignment vertical="center"/>
    </xf>
    <xf numFmtId="0" fontId="6" fillId="15" borderId="0" xfId="2" applyFont="1" applyFill="1" applyBorder="1" applyAlignment="1" applyProtection="1">
      <alignment vertical="center" wrapText="1"/>
    </xf>
    <xf numFmtId="3" fontId="3" fillId="15" borderId="2" xfId="2" applyNumberFormat="1" applyFont="1" applyFill="1" applyBorder="1" applyAlignment="1" applyProtection="1">
      <alignment horizontal="right" vertical="center"/>
    </xf>
    <xf numFmtId="170" fontId="6" fillId="15" borderId="17" xfId="10" quotePrefix="1" applyNumberFormat="1" applyFont="1" applyFill="1" applyBorder="1" applyAlignment="1" applyProtection="1">
      <alignment horizontal="right" vertical="center"/>
    </xf>
    <xf numFmtId="0" fontId="3" fillId="15" borderId="0" xfId="2" applyFont="1" applyFill="1" applyBorder="1" applyAlignment="1" applyProtection="1">
      <alignment vertical="center"/>
    </xf>
    <xf numFmtId="170" fontId="168" fillId="23" borderId="40" xfId="10" applyNumberFormat="1" applyFont="1" applyFill="1" applyBorder="1" applyAlignment="1" applyProtection="1">
      <alignment horizontal="right" vertical="center"/>
    </xf>
    <xf numFmtId="0" fontId="161" fillId="23" borderId="41" xfId="10" applyFont="1" applyFill="1" applyBorder="1" applyAlignment="1" applyProtection="1">
      <alignment horizontal="right" vertical="center"/>
    </xf>
    <xf numFmtId="0" fontId="162" fillId="23" borderId="42" xfId="12" applyFont="1" applyFill="1" applyBorder="1" applyAlignment="1" applyProtection="1">
      <alignment horizontal="center" vertical="center" wrapText="1"/>
    </xf>
    <xf numFmtId="3" fontId="162" fillId="23" borderId="80" xfId="2" applyNumberFormat="1" applyFont="1" applyFill="1" applyBorder="1" applyAlignment="1" applyProtection="1">
      <alignment horizontal="right" vertical="center"/>
    </xf>
    <xf numFmtId="3" fontId="164" fillId="23" borderId="40" xfId="2" applyNumberFormat="1" applyFont="1" applyFill="1" applyBorder="1" applyAlignment="1" applyProtection="1">
      <alignment horizontal="right" vertical="center"/>
    </xf>
    <xf numFmtId="3" fontId="164" fillId="23" borderId="41" xfId="2" applyNumberFormat="1" applyFont="1" applyFill="1" applyBorder="1" applyAlignment="1" applyProtection="1">
      <alignment horizontal="right" vertical="center"/>
    </xf>
    <xf numFmtId="3" fontId="164" fillId="23" borderId="42" xfId="2" applyNumberFormat="1" applyFont="1" applyFill="1" applyBorder="1" applyAlignment="1" applyProtection="1">
      <alignment horizontal="right" vertical="center"/>
    </xf>
    <xf numFmtId="0" fontId="6" fillId="15" borderId="0" xfId="10" applyFont="1" applyFill="1" applyBorder="1" applyAlignment="1" applyProtection="1">
      <alignment horizontal="center" vertical="center"/>
    </xf>
    <xf numFmtId="0" fontId="3" fillId="15" borderId="0" xfId="2" applyFont="1" applyFill="1" applyBorder="1" applyAlignment="1" applyProtection="1">
      <alignment vertical="center" wrapText="1"/>
    </xf>
    <xf numFmtId="0" fontId="3" fillId="22" borderId="0" xfId="2" applyFont="1" applyFill="1" applyAlignment="1" applyProtection="1">
      <alignment vertical="center"/>
    </xf>
    <xf numFmtId="0" fontId="3" fillId="22" borderId="0" xfId="2" applyFont="1" applyFill="1" applyBorder="1" applyAlignment="1" applyProtection="1">
      <alignment vertical="center"/>
    </xf>
    <xf numFmtId="0" fontId="3" fillId="22" borderId="0" xfId="2" applyFont="1" applyFill="1" applyBorder="1" applyAlignment="1" applyProtection="1">
      <alignment vertical="center" wrapText="1"/>
    </xf>
    <xf numFmtId="3" fontId="3" fillId="22" borderId="0" xfId="2" applyNumberFormat="1" applyFont="1" applyFill="1" applyAlignment="1" applyProtection="1">
      <alignment horizontal="right" vertical="center"/>
    </xf>
    <xf numFmtId="0" fontId="3" fillId="25" borderId="0" xfId="2" applyFont="1" applyFill="1" applyAlignment="1">
      <alignment vertical="center"/>
    </xf>
    <xf numFmtId="0" fontId="11" fillId="15" borderId="0" xfId="2" applyFont="1" applyFill="1" applyAlignment="1" applyProtection="1">
      <alignment horizontal="left" vertical="center"/>
    </xf>
    <xf numFmtId="166" fontId="169" fillId="17" borderId="4" xfId="2" applyNumberFormat="1" applyFont="1" applyFill="1" applyBorder="1" applyAlignment="1" applyProtection="1">
      <alignment horizontal="center" vertical="center"/>
    </xf>
    <xf numFmtId="0" fontId="11" fillId="25" borderId="0" xfId="2" applyFont="1" applyFill="1" applyAlignment="1">
      <alignment vertical="center"/>
    </xf>
    <xf numFmtId="3" fontId="3" fillId="15" borderId="0" xfId="2" quotePrefix="1" applyNumberFormat="1" applyFont="1" applyFill="1" applyAlignment="1" applyProtection="1">
      <alignment horizontal="right" vertical="center"/>
    </xf>
    <xf numFmtId="0" fontId="11" fillId="15" borderId="0" xfId="2" applyFont="1" applyFill="1" applyAlignment="1" applyProtection="1">
      <alignment horizontal="center" vertical="center"/>
    </xf>
    <xf numFmtId="0" fontId="11" fillId="0" borderId="0" xfId="2" quotePrefix="1" applyFont="1" applyAlignment="1" applyProtection="1">
      <alignment vertical="center"/>
    </xf>
    <xf numFmtId="167" fontId="3" fillId="15" borderId="0" xfId="2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1" fillId="17" borderId="3" xfId="2" applyFont="1" applyFill="1" applyBorder="1" applyAlignment="1" applyProtection="1">
      <alignment horizontal="center" vertical="center"/>
    </xf>
    <xf numFmtId="0" fontId="170" fillId="25" borderId="5" xfId="2" applyFont="1" applyFill="1" applyBorder="1" applyAlignment="1" applyProtection="1">
      <alignment vertical="center"/>
    </xf>
    <xf numFmtId="0" fontId="170" fillId="25" borderId="6" xfId="2" applyFont="1" applyFill="1" applyBorder="1" applyAlignment="1" applyProtection="1">
      <alignment horizontal="center" vertical="center"/>
    </xf>
    <xf numFmtId="0" fontId="171" fillId="25" borderId="7" xfId="2" applyFont="1" applyFill="1" applyBorder="1" applyAlignment="1" applyProtection="1">
      <alignment horizontal="center" vertical="center" wrapText="1"/>
    </xf>
    <xf numFmtId="0" fontId="172" fillId="25" borderId="6" xfId="0" applyFont="1" applyFill="1" applyBorder="1" applyAlignment="1" applyProtection="1">
      <alignment horizontal="left" vertical="center"/>
    </xf>
    <xf numFmtId="0" fontId="173" fillId="25" borderId="6" xfId="2" applyFont="1" applyFill="1" applyBorder="1" applyAlignment="1" applyProtection="1">
      <alignment horizontal="center" vertical="center"/>
    </xf>
    <xf numFmtId="0" fontId="174" fillId="25" borderId="6" xfId="0" applyFont="1" applyFill="1" applyBorder="1" applyAlignment="1" applyProtection="1">
      <alignment horizontal="center" vertical="center"/>
    </xf>
    <xf numFmtId="0" fontId="170" fillId="25" borderId="7" xfId="2" applyFont="1" applyFill="1" applyBorder="1" applyAlignment="1" applyProtection="1">
      <alignment horizontal="center" vertical="center"/>
    </xf>
    <xf numFmtId="0" fontId="175" fillId="25" borderId="14" xfId="2" quotePrefix="1" applyFont="1" applyFill="1" applyBorder="1" applyAlignment="1" applyProtection="1">
      <alignment horizontal="center" vertical="center"/>
    </xf>
    <xf numFmtId="0" fontId="175" fillId="25" borderId="15" xfId="2" applyFont="1" applyFill="1" applyBorder="1" applyAlignment="1" applyProtection="1">
      <alignment horizontal="center" vertical="center"/>
    </xf>
    <xf numFmtId="0" fontId="176" fillId="0" borderId="82" xfId="10" applyFont="1" applyFill="1" applyBorder="1" applyAlignment="1" applyProtection="1">
      <alignment horizontal="center" vertical="center" wrapText="1"/>
    </xf>
    <xf numFmtId="1" fontId="171" fillId="26" borderId="14" xfId="2" applyNumberFormat="1" applyFont="1" applyFill="1" applyBorder="1" applyAlignment="1" applyProtection="1">
      <alignment horizontal="center" vertical="center" wrapText="1"/>
    </xf>
    <xf numFmtId="1" fontId="171" fillId="26" borderId="83" xfId="2" applyNumberFormat="1" applyFont="1" applyFill="1" applyBorder="1" applyAlignment="1" applyProtection="1">
      <alignment horizontal="center" vertical="center" wrapText="1"/>
    </xf>
    <xf numFmtId="1" fontId="171" fillId="26" borderId="13" xfId="2" applyNumberFormat="1" applyFont="1" applyFill="1" applyBorder="1" applyAlignment="1" applyProtection="1">
      <alignment horizontal="center" vertical="center" wrapText="1"/>
    </xf>
    <xf numFmtId="0" fontId="177" fillId="25" borderId="10" xfId="2" applyFont="1" applyFill="1" applyBorder="1" applyAlignment="1" applyProtection="1">
      <alignment horizontal="center" vertical="center" wrapText="1"/>
    </xf>
    <xf numFmtId="0" fontId="178" fillId="17" borderId="52" xfId="10" applyFont="1" applyFill="1" applyBorder="1" applyAlignment="1" applyProtection="1">
      <alignment horizontal="left" vertical="center"/>
    </xf>
    <xf numFmtId="1" fontId="3" fillId="17" borderId="4" xfId="2" applyNumberFormat="1" applyFont="1" applyFill="1" applyBorder="1" applyAlignment="1" applyProtection="1">
      <alignment horizontal="left" vertical="center" wrapText="1"/>
    </xf>
    <xf numFmtId="1" fontId="170" fillId="15" borderId="9" xfId="2" applyNumberFormat="1" applyFont="1" applyFill="1" applyBorder="1" applyAlignment="1" applyProtection="1">
      <alignment horizontal="left" vertical="center" wrapText="1"/>
    </xf>
    <xf numFmtId="3" fontId="55" fillId="15" borderId="52" xfId="2" quotePrefix="1" applyNumberFormat="1" applyFont="1" applyFill="1" applyBorder="1" applyAlignment="1">
      <alignment horizontal="center" vertical="center"/>
    </xf>
    <xf numFmtId="3" fontId="56" fillId="15" borderId="8" xfId="2" quotePrefix="1" applyNumberFormat="1" applyFont="1" applyFill="1" applyBorder="1" applyAlignment="1">
      <alignment horizontal="center" vertical="center"/>
    </xf>
    <xf numFmtId="3" fontId="56" fillId="15" borderId="3" xfId="2" quotePrefix="1" applyNumberFormat="1" applyFont="1" applyFill="1" applyBorder="1" applyAlignment="1" applyProtection="1">
      <alignment horizontal="center" vertical="center"/>
    </xf>
    <xf numFmtId="3" fontId="57" fillId="15" borderId="9" xfId="2" quotePrefix="1" applyNumberFormat="1" applyFont="1" applyFill="1" applyBorder="1" applyAlignment="1" applyProtection="1">
      <alignment horizontal="center" vertical="center"/>
    </xf>
    <xf numFmtId="3" fontId="27" fillId="15" borderId="52" xfId="2" quotePrefix="1" applyNumberFormat="1" applyFont="1" applyFill="1" applyBorder="1" applyAlignment="1" applyProtection="1">
      <alignment horizontal="center" vertical="center"/>
    </xf>
    <xf numFmtId="0" fontId="179" fillId="15" borderId="11" xfId="10" applyFont="1" applyFill="1" applyBorder="1" applyAlignment="1" applyProtection="1">
      <alignment horizontal="left" vertical="center"/>
    </xf>
    <xf numFmtId="1" fontId="3" fillId="15" borderId="12" xfId="2" applyNumberFormat="1" applyFont="1" applyFill="1" applyBorder="1" applyAlignment="1" applyProtection="1">
      <alignment horizontal="center" vertical="center"/>
    </xf>
    <xf numFmtId="0" fontId="8" fillId="15" borderId="12" xfId="10" applyFont="1" applyFill="1" applyBorder="1" applyAlignment="1" applyProtection="1">
      <alignment horizontal="left" vertical="center" wrapText="1"/>
    </xf>
    <xf numFmtId="3" fontId="3" fillId="15" borderId="17" xfId="2" applyNumberFormat="1" applyFont="1" applyFill="1" applyBorder="1" applyAlignment="1">
      <alignment horizontal="right" vertical="center"/>
    </xf>
    <xf numFmtId="3" fontId="3" fillId="15" borderId="0" xfId="2" applyNumberFormat="1" applyFont="1" applyFill="1" applyBorder="1" applyAlignment="1">
      <alignment horizontal="right" vertical="center"/>
    </xf>
    <xf numFmtId="168" fontId="180" fillId="26" borderId="31" xfId="10" quotePrefix="1" applyNumberFormat="1" applyFont="1" applyFill="1" applyBorder="1" applyAlignment="1" applyProtection="1">
      <alignment horizontal="right" vertical="center"/>
    </xf>
    <xf numFmtId="3" fontId="181" fillId="26" borderId="8" xfId="2" applyNumberFormat="1" applyFont="1" applyFill="1" applyBorder="1" applyAlignment="1" applyProtection="1">
      <alignment vertical="center"/>
    </xf>
    <xf numFmtId="3" fontId="181" fillId="26" borderId="3" xfId="2" applyNumberFormat="1" applyFont="1" applyFill="1" applyBorder="1" applyAlignment="1" applyProtection="1">
      <alignment vertical="center"/>
    </xf>
    <xf numFmtId="3" fontId="181" fillId="26" borderId="9" xfId="2" applyNumberFormat="1" applyFont="1" applyFill="1" applyBorder="1" applyAlignment="1" applyProtection="1">
      <alignment vertical="center"/>
    </xf>
    <xf numFmtId="0" fontId="3" fillId="15" borderId="23" xfId="10" quotePrefix="1" applyFont="1" applyFill="1" applyBorder="1" applyAlignment="1">
      <alignment horizontal="left" vertical="center" wrapText="1"/>
    </xf>
    <xf numFmtId="168" fontId="9" fillId="15" borderId="63" xfId="10" quotePrefix="1" applyNumberFormat="1" applyFont="1" applyFill="1" applyBorder="1" applyAlignment="1">
      <alignment horizontal="right" vertical="center"/>
    </xf>
    <xf numFmtId="0" fontId="3" fillId="15" borderId="64" xfId="10" applyFont="1" applyFill="1" applyBorder="1" applyAlignment="1">
      <alignment horizontal="left" vertical="center" wrapText="1"/>
    </xf>
    <xf numFmtId="3" fontId="12" fillId="15" borderId="66" xfId="2" applyNumberFormat="1" applyFont="1" applyFill="1" applyBorder="1" applyAlignment="1" applyProtection="1">
      <alignment horizontal="right" vertical="center"/>
      <protection locked="0"/>
    </xf>
    <xf numFmtId="3" fontId="12" fillId="15" borderId="63" xfId="2" applyNumberFormat="1" applyFont="1" applyFill="1" applyBorder="1" applyAlignment="1" applyProtection="1">
      <alignment horizontal="right" vertical="center"/>
      <protection locked="0"/>
    </xf>
    <xf numFmtId="174" fontId="156" fillId="21" borderId="67" xfId="2" applyNumberFormat="1" applyFont="1" applyFill="1" applyBorder="1" applyAlignment="1" applyProtection="1">
      <alignment horizontal="center" vertical="center"/>
    </xf>
    <xf numFmtId="168" fontId="9" fillId="15" borderId="58" xfId="10" quotePrefix="1" applyNumberFormat="1" applyFont="1" applyFill="1" applyBorder="1" applyAlignment="1">
      <alignment horizontal="right" vertical="center"/>
    </xf>
    <xf numFmtId="0" fontId="3" fillId="15" borderId="59" xfId="10" applyFont="1" applyFill="1" applyBorder="1" applyAlignment="1">
      <alignment horizontal="left" vertical="center" wrapText="1"/>
    </xf>
    <xf numFmtId="3" fontId="12" fillId="15" borderId="61" xfId="2" applyNumberFormat="1" applyFont="1" applyFill="1" applyBorder="1" applyAlignment="1" applyProtection="1">
      <alignment horizontal="right" vertical="center"/>
      <protection locked="0"/>
    </xf>
    <xf numFmtId="3" fontId="12" fillId="15" borderId="58" xfId="2" applyNumberFormat="1" applyFont="1" applyFill="1" applyBorder="1" applyAlignment="1" applyProtection="1">
      <alignment horizontal="right" vertical="center"/>
      <protection locked="0"/>
    </xf>
    <xf numFmtId="174" fontId="156" fillId="21" borderId="62" xfId="2" applyNumberFormat="1" applyFont="1" applyFill="1" applyBorder="1" applyAlignment="1" applyProtection="1">
      <alignment horizontal="center" vertical="center"/>
    </xf>
    <xf numFmtId="0" fontId="3" fillId="15" borderId="25" xfId="10" applyFont="1" applyFill="1" applyBorder="1" applyAlignment="1">
      <alignment horizontal="left" vertical="center" wrapText="1"/>
    </xf>
    <xf numFmtId="168" fontId="180" fillId="26" borderId="31" xfId="10" quotePrefix="1" applyNumberFormat="1" applyFont="1" applyFill="1" applyBorder="1" applyAlignment="1">
      <alignment horizontal="right" vertical="center"/>
    </xf>
    <xf numFmtId="3" fontId="181" fillId="26" borderId="8" xfId="2" applyNumberFormat="1" applyFont="1" applyFill="1" applyBorder="1" applyAlignment="1">
      <alignment vertical="center"/>
    </xf>
    <xf numFmtId="3" fontId="181" fillId="26" borderId="4" xfId="2" applyNumberFormat="1" applyFont="1" applyFill="1" applyBorder="1" applyAlignment="1">
      <alignment vertical="center"/>
    </xf>
    <xf numFmtId="168" fontId="9" fillId="15" borderId="84" xfId="10" quotePrefix="1" applyNumberFormat="1" applyFont="1" applyFill="1" applyBorder="1" applyAlignment="1">
      <alignment horizontal="right" vertical="center"/>
    </xf>
    <xf numFmtId="0" fontId="12" fillId="15" borderId="50" xfId="10" applyFont="1" applyFill="1" applyBorder="1" applyAlignment="1">
      <alignment horizontal="left" vertical="center" wrapText="1"/>
    </xf>
    <xf numFmtId="3" fontId="12" fillId="15" borderId="85" xfId="2" applyNumberFormat="1" applyFont="1" applyFill="1" applyBorder="1" applyAlignment="1" applyProtection="1">
      <alignment horizontal="right" vertical="center"/>
      <protection locked="0"/>
    </xf>
    <xf numFmtId="3" fontId="12" fillId="15" borderId="84" xfId="2" applyNumberFormat="1" applyFont="1" applyFill="1" applyBorder="1" applyAlignment="1" applyProtection="1">
      <alignment horizontal="right" vertical="center"/>
      <protection locked="0"/>
    </xf>
    <xf numFmtId="168" fontId="3" fillId="15" borderId="17" xfId="10" applyNumberFormat="1" applyFont="1" applyFill="1" applyBorder="1" applyAlignment="1">
      <alignment horizontal="right" vertical="center"/>
    </xf>
    <xf numFmtId="0" fontId="12" fillId="15" borderId="59" xfId="10" applyFont="1" applyFill="1" applyBorder="1" applyAlignment="1">
      <alignment horizontal="left" vertical="center" wrapText="1"/>
    </xf>
    <xf numFmtId="0" fontId="12" fillId="15" borderId="64" xfId="10" applyFont="1" applyFill="1" applyBorder="1" applyAlignment="1">
      <alignment horizontal="left" vertical="center" wrapText="1"/>
    </xf>
    <xf numFmtId="168" fontId="9" fillId="15" borderId="1" xfId="10" quotePrefix="1" applyNumberFormat="1" applyFont="1" applyFill="1" applyBorder="1" applyAlignment="1">
      <alignment horizontal="right" vertical="center"/>
    </xf>
    <xf numFmtId="0" fontId="12" fillId="15" borderId="0" xfId="10" applyFont="1" applyFill="1" applyBorder="1" applyAlignment="1">
      <alignment horizontal="left" vertical="center" wrapText="1"/>
    </xf>
    <xf numFmtId="3" fontId="12" fillId="15" borderId="14" xfId="2" applyNumberFormat="1" applyFont="1" applyFill="1" applyBorder="1" applyAlignment="1" applyProtection="1">
      <alignment horizontal="right" vertical="center"/>
      <protection locked="0"/>
    </xf>
    <xf numFmtId="3" fontId="12" fillId="15" borderId="15" xfId="2" applyNumberFormat="1" applyFont="1" applyFill="1" applyBorder="1" applyAlignment="1" applyProtection="1">
      <alignment horizontal="right" vertical="center"/>
      <protection locked="0"/>
    </xf>
    <xf numFmtId="174" fontId="156" fillId="21" borderId="13" xfId="2" applyNumberFormat="1" applyFont="1" applyFill="1" applyBorder="1" applyAlignment="1" applyProtection="1">
      <alignment horizontal="center" vertical="center"/>
    </xf>
    <xf numFmtId="3" fontId="181" fillId="26" borderId="3" xfId="2" applyNumberFormat="1" applyFont="1" applyFill="1" applyBorder="1" applyAlignment="1">
      <alignment vertical="center"/>
    </xf>
    <xf numFmtId="0" fontId="12" fillId="15" borderId="32" xfId="10" applyFont="1" applyFill="1" applyBorder="1" applyAlignment="1">
      <alignment horizontal="left" vertical="center" wrapText="1"/>
    </xf>
    <xf numFmtId="0" fontId="3" fillId="15" borderId="39" xfId="10" applyFont="1" applyFill="1" applyBorder="1" applyAlignment="1">
      <alignment vertical="center" wrapText="1"/>
    </xf>
    <xf numFmtId="0" fontId="3" fillId="15" borderId="17" xfId="10" applyFont="1" applyFill="1" applyBorder="1" applyAlignment="1">
      <alignment vertical="center"/>
    </xf>
    <xf numFmtId="0" fontId="3" fillId="15" borderId="19" xfId="10" quotePrefix="1" applyFont="1" applyFill="1" applyBorder="1" applyAlignment="1">
      <alignment horizontal="left" vertical="center" wrapText="1"/>
    </xf>
    <xf numFmtId="0" fontId="3" fillId="15" borderId="32" xfId="10" quotePrefix="1" applyFont="1" applyFill="1" applyBorder="1" applyAlignment="1">
      <alignment vertical="center" wrapText="1"/>
    </xf>
    <xf numFmtId="168" fontId="9" fillId="15" borderId="18" xfId="10" quotePrefix="1" applyNumberFormat="1" applyFont="1" applyFill="1" applyBorder="1" applyAlignment="1">
      <alignment horizontal="right"/>
    </xf>
    <xf numFmtId="0" fontId="3" fillId="15" borderId="19" xfId="10" quotePrefix="1" applyFont="1" applyFill="1" applyBorder="1" applyAlignment="1">
      <alignment horizontal="left"/>
    </xf>
    <xf numFmtId="168" fontId="9" fillId="15" borderId="34" xfId="10" quotePrefix="1" applyNumberFormat="1" applyFont="1" applyFill="1" applyBorder="1" applyAlignment="1">
      <alignment horizontal="right"/>
    </xf>
    <xf numFmtId="0" fontId="3" fillId="15" borderId="32" xfId="10" quotePrefix="1" applyFont="1" applyFill="1" applyBorder="1"/>
    <xf numFmtId="3" fontId="181" fillId="26" borderId="8" xfId="2" applyNumberFormat="1" applyFont="1" applyFill="1" applyBorder="1" applyAlignment="1" applyProtection="1">
      <alignment vertical="center"/>
      <protection locked="0"/>
    </xf>
    <xf numFmtId="3" fontId="181" fillId="26" borderId="3" xfId="2" applyNumberFormat="1" applyFont="1" applyFill="1" applyBorder="1" applyAlignment="1" applyProtection="1">
      <alignment vertical="center"/>
      <protection locked="0"/>
    </xf>
    <xf numFmtId="168" fontId="9" fillId="15" borderId="18" xfId="10" applyNumberFormat="1" applyFont="1" applyFill="1" applyBorder="1" applyAlignment="1">
      <alignment horizontal="right" vertical="center"/>
    </xf>
    <xf numFmtId="174" fontId="156" fillId="21" borderId="20" xfId="2" applyNumberFormat="1" applyFont="1" applyFill="1" applyBorder="1" applyAlignment="1" applyProtection="1">
      <alignment horizontal="center" vertical="center"/>
    </xf>
    <xf numFmtId="174" fontId="156" fillId="21" borderId="18" xfId="2" applyNumberFormat="1" applyFont="1" applyFill="1" applyBorder="1" applyAlignment="1" applyProtection="1">
      <alignment horizontal="center" vertical="center"/>
    </xf>
    <xf numFmtId="174" fontId="156" fillId="21" borderId="24" xfId="2" applyNumberFormat="1" applyFont="1" applyFill="1" applyBorder="1" applyAlignment="1" applyProtection="1">
      <alignment horizontal="center" vertical="center"/>
    </xf>
    <xf numFmtId="174" fontId="156" fillId="21" borderId="22" xfId="2" applyNumberFormat="1" applyFont="1" applyFill="1" applyBorder="1" applyAlignment="1" applyProtection="1">
      <alignment horizontal="center" vertical="center"/>
    </xf>
    <xf numFmtId="174" fontId="156" fillId="21" borderId="33" xfId="2" applyNumberFormat="1" applyFont="1" applyFill="1" applyBorder="1" applyAlignment="1" applyProtection="1">
      <alignment horizontal="center" vertical="center"/>
    </xf>
    <xf numFmtId="174" fontId="156" fillId="21" borderId="34" xfId="2" applyNumberFormat="1" applyFont="1" applyFill="1" applyBorder="1" applyAlignment="1" applyProtection="1">
      <alignment horizontal="center" vertical="center"/>
    </xf>
    <xf numFmtId="0" fontId="182" fillId="25" borderId="40" xfId="10" quotePrefix="1" applyFont="1" applyFill="1" applyBorder="1" applyAlignment="1">
      <alignment horizontal="right" vertical="center"/>
    </xf>
    <xf numFmtId="0" fontId="175" fillId="25" borderId="41" xfId="10" applyFont="1" applyFill="1" applyBorder="1" applyAlignment="1">
      <alignment horizontal="right" vertical="center"/>
    </xf>
    <xf numFmtId="0" fontId="171" fillId="25" borderId="42" xfId="10" applyFont="1" applyFill="1" applyBorder="1" applyAlignment="1">
      <alignment horizontal="center" vertical="center" wrapText="1"/>
    </xf>
    <xf numFmtId="3" fontId="181" fillId="25" borderId="40" xfId="2" applyNumberFormat="1" applyFont="1" applyFill="1" applyBorder="1" applyAlignment="1">
      <alignment vertical="center"/>
    </xf>
    <xf numFmtId="3" fontId="181" fillId="25" borderId="41" xfId="2" applyNumberFormat="1" applyFont="1" applyFill="1" applyBorder="1" applyAlignment="1">
      <alignment vertical="center"/>
    </xf>
    <xf numFmtId="0" fontId="178" fillId="17" borderId="73" xfId="10" applyFont="1" applyFill="1" applyBorder="1" applyAlignment="1">
      <alignment horizontal="left" vertical="center"/>
    </xf>
    <xf numFmtId="1" fontId="3" fillId="17" borderId="86" xfId="2" applyNumberFormat="1" applyFont="1" applyFill="1" applyBorder="1" applyAlignment="1">
      <alignment horizontal="left" vertical="center" wrapText="1"/>
    </xf>
    <xf numFmtId="1" fontId="170" fillId="15" borderId="87" xfId="2" applyNumberFormat="1" applyFont="1" applyFill="1" applyBorder="1" applyAlignment="1">
      <alignment horizontal="left" vertical="center" wrapText="1"/>
    </xf>
    <xf numFmtId="3" fontId="12" fillId="15" borderId="0" xfId="2" applyNumberFormat="1" applyFont="1" applyFill="1" applyBorder="1" applyAlignment="1">
      <alignment vertical="center"/>
    </xf>
    <xf numFmtId="3" fontId="12" fillId="15" borderId="2" xfId="2" applyNumberFormat="1" applyFont="1" applyFill="1" applyBorder="1" applyAlignment="1" applyProtection="1">
      <alignment vertical="center"/>
    </xf>
    <xf numFmtId="3" fontId="12" fillId="15" borderId="0" xfId="2" applyNumberFormat="1" applyFont="1" applyFill="1" applyBorder="1" applyAlignment="1" applyProtection="1">
      <alignment vertical="center"/>
    </xf>
    <xf numFmtId="168" fontId="6" fillId="15" borderId="31" xfId="10" quotePrefix="1" applyNumberFormat="1" applyFont="1" applyFill="1" applyBorder="1" applyAlignment="1">
      <alignment horizontal="right" vertical="center"/>
    </xf>
    <xf numFmtId="1" fontId="3" fillId="15" borderId="16" xfId="2" applyNumberFormat="1" applyFont="1" applyFill="1" applyBorder="1" applyAlignment="1">
      <alignment horizontal="left" vertical="center" wrapText="1"/>
    </xf>
    <xf numFmtId="0" fontId="8" fillId="15" borderId="16" xfId="10" applyFont="1" applyFill="1" applyBorder="1" applyAlignment="1">
      <alignment horizontal="left" vertical="center" wrapText="1"/>
    </xf>
    <xf numFmtId="3" fontId="12" fillId="15" borderId="16" xfId="2" applyNumberFormat="1" applyFont="1" applyFill="1" applyBorder="1" applyAlignment="1">
      <alignment vertical="center"/>
    </xf>
    <xf numFmtId="3" fontId="12" fillId="15" borderId="88" xfId="2" applyNumberFormat="1" applyFont="1" applyFill="1" applyBorder="1" applyAlignment="1" applyProtection="1">
      <alignment vertical="center"/>
    </xf>
    <xf numFmtId="3" fontId="12" fillId="15" borderId="16" xfId="2" applyNumberFormat="1" applyFont="1" applyFill="1" applyBorder="1" applyAlignment="1" applyProtection="1">
      <alignment vertical="center"/>
    </xf>
    <xf numFmtId="0" fontId="182" fillId="25" borderId="40" xfId="10" quotePrefix="1" applyFont="1" applyFill="1" applyBorder="1" applyAlignment="1" applyProtection="1">
      <alignment horizontal="right" vertical="center"/>
    </xf>
    <xf numFmtId="0" fontId="175" fillId="25" borderId="41" xfId="10" applyFont="1" applyFill="1" applyBorder="1" applyAlignment="1" applyProtection="1">
      <alignment horizontal="right" vertical="center"/>
    </xf>
    <xf numFmtId="0" fontId="171" fillId="25" borderId="42" xfId="10" applyFont="1" applyFill="1" applyBorder="1" applyAlignment="1" applyProtection="1">
      <alignment horizontal="center" vertical="center" wrapText="1"/>
    </xf>
    <xf numFmtId="3" fontId="171" fillId="25" borderId="80" xfId="2" applyNumberFormat="1" applyFont="1" applyFill="1" applyBorder="1" applyAlignment="1" applyProtection="1">
      <alignment vertical="center"/>
    </xf>
    <xf numFmtId="3" fontId="181" fillId="25" borderId="40" xfId="2" applyNumberFormat="1" applyFont="1" applyFill="1" applyBorder="1" applyAlignment="1" applyProtection="1">
      <alignment vertical="center"/>
    </xf>
    <xf numFmtId="3" fontId="181" fillId="25" borderId="41" xfId="2" applyNumberFormat="1" applyFont="1" applyFill="1" applyBorder="1" applyAlignment="1" applyProtection="1">
      <alignment vertical="center"/>
    </xf>
    <xf numFmtId="3" fontId="181" fillId="25" borderId="42" xfId="2" applyNumberFormat="1" applyFont="1" applyFill="1" applyBorder="1" applyAlignment="1" applyProtection="1">
      <alignment vertical="center"/>
    </xf>
    <xf numFmtId="0" fontId="3" fillId="25" borderId="0" xfId="2" applyFont="1" applyFill="1" applyAlignment="1" applyProtection="1">
      <alignment vertical="center"/>
    </xf>
    <xf numFmtId="0" fontId="3" fillId="25" borderId="0" xfId="2" applyFont="1" applyFill="1" applyAlignment="1" applyProtection="1">
      <alignment vertical="center" wrapText="1"/>
    </xf>
    <xf numFmtId="0" fontId="3" fillId="27" borderId="0" xfId="2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2" quotePrefix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 wrapText="1"/>
    </xf>
    <xf numFmtId="0" fontId="55" fillId="28" borderId="6" xfId="0" applyFont="1" applyFill="1" applyBorder="1" applyAlignment="1" applyProtection="1">
      <alignment horizontal="left" vertical="center"/>
    </xf>
    <xf numFmtId="0" fontId="173" fillId="28" borderId="6" xfId="2" applyFont="1" applyFill="1" applyBorder="1" applyAlignment="1" applyProtection="1">
      <alignment horizontal="center" vertical="center"/>
    </xf>
    <xf numFmtId="0" fontId="174" fillId="28" borderId="6" xfId="0" applyFont="1" applyFill="1" applyBorder="1" applyAlignment="1" applyProtection="1">
      <alignment horizontal="center" vertical="center"/>
    </xf>
    <xf numFmtId="0" fontId="170" fillId="28" borderId="7" xfId="2" applyFont="1" applyFill="1" applyBorder="1" applyAlignment="1" applyProtection="1">
      <alignment horizontal="center" vertical="center"/>
    </xf>
    <xf numFmtId="0" fontId="3" fillId="15" borderId="0" xfId="2" quotePrefix="1" applyFont="1" applyFill="1" applyBorder="1" applyAlignment="1" applyProtection="1">
      <alignment horizontal="center" vertical="center" wrapText="1"/>
    </xf>
    <xf numFmtId="0" fontId="11" fillId="28" borderId="89" xfId="2" quotePrefix="1" applyFont="1" applyFill="1" applyBorder="1" applyAlignment="1" applyProtection="1">
      <alignment horizontal="center" vertical="center" wrapText="1"/>
    </xf>
    <xf numFmtId="1" fontId="11" fillId="15" borderId="14" xfId="2" applyNumberFormat="1" applyFont="1" applyFill="1" applyBorder="1" applyAlignment="1" applyProtection="1">
      <alignment horizontal="center" vertical="center" wrapText="1"/>
    </xf>
    <xf numFmtId="1" fontId="11" fillId="15" borderId="83" xfId="2" applyNumberFormat="1" applyFont="1" applyFill="1" applyBorder="1" applyAlignment="1" applyProtection="1">
      <alignment horizontal="center" vertical="center" wrapText="1"/>
    </xf>
    <xf numFmtId="1" fontId="11" fillId="15" borderId="13" xfId="2" applyNumberFormat="1" applyFont="1" applyFill="1" applyBorder="1" applyAlignment="1" applyProtection="1">
      <alignment horizontal="center" vertical="center" wrapText="1"/>
    </xf>
    <xf numFmtId="0" fontId="62" fillId="28" borderId="10" xfId="2" applyFont="1" applyFill="1" applyBorder="1" applyAlignment="1" applyProtection="1">
      <alignment horizontal="center" vertical="center" wrapText="1"/>
    </xf>
    <xf numFmtId="0" fontId="3" fillId="15" borderId="0" xfId="2" quotePrefix="1" applyFont="1" applyFill="1" applyBorder="1" applyAlignment="1" applyProtection="1">
      <alignment horizontal="left" vertical="center"/>
    </xf>
    <xf numFmtId="0" fontId="3" fillId="15" borderId="0" xfId="2" applyFont="1" applyFill="1" applyBorder="1" applyAlignment="1" applyProtection="1">
      <alignment horizontal="center" vertical="center"/>
    </xf>
    <xf numFmtId="0" fontId="3" fillId="15" borderId="73" xfId="2" quotePrefix="1" applyFont="1" applyFill="1" applyBorder="1" applyAlignment="1" applyProtection="1">
      <alignment horizontal="left" vertical="center" wrapText="1"/>
    </xf>
    <xf numFmtId="3" fontId="55" fillId="15" borderId="90" xfId="2" quotePrefix="1" applyNumberFormat="1" applyFont="1" applyFill="1" applyBorder="1" applyAlignment="1">
      <alignment horizontal="center" vertical="center"/>
    </xf>
    <xf numFmtId="3" fontId="56" fillId="15" borderId="85" xfId="2" quotePrefix="1" applyNumberFormat="1" applyFont="1" applyFill="1" applyBorder="1" applyAlignment="1">
      <alignment horizontal="center" vertical="center"/>
    </xf>
    <xf numFmtId="3" fontId="56" fillId="15" borderId="84" xfId="2" quotePrefix="1" applyNumberFormat="1" applyFont="1" applyFill="1" applyBorder="1" applyAlignment="1" applyProtection="1">
      <alignment horizontal="center" vertical="center"/>
    </xf>
    <xf numFmtId="3" fontId="57" fillId="15" borderId="91" xfId="2" quotePrefix="1" applyNumberFormat="1" applyFont="1" applyFill="1" applyBorder="1" applyAlignment="1" applyProtection="1">
      <alignment horizontal="center" vertical="center"/>
    </xf>
    <xf numFmtId="3" fontId="42" fillId="15" borderId="85" xfId="2" quotePrefix="1" applyNumberFormat="1" applyFont="1" applyFill="1" applyBorder="1" applyAlignment="1" applyProtection="1">
      <alignment horizontal="center" vertical="center"/>
    </xf>
    <xf numFmtId="3" fontId="42" fillId="15" borderId="84" xfId="2" quotePrefix="1" applyNumberFormat="1" applyFont="1" applyFill="1" applyBorder="1" applyAlignment="1" applyProtection="1">
      <alignment horizontal="center" vertical="center"/>
    </xf>
    <xf numFmtId="3" fontId="42" fillId="15" borderId="91" xfId="2" quotePrefix="1" applyNumberFormat="1" applyFont="1" applyFill="1" applyBorder="1" applyAlignment="1" applyProtection="1">
      <alignment horizontal="center" vertical="center"/>
    </xf>
    <xf numFmtId="3" fontId="27" fillId="15" borderId="90" xfId="2" quotePrefix="1" applyNumberFormat="1" applyFont="1" applyFill="1" applyBorder="1" applyAlignment="1" applyProtection="1">
      <alignment horizontal="center" vertical="center"/>
    </xf>
    <xf numFmtId="165" fontId="3" fillId="15" borderId="0" xfId="2" quotePrefix="1" applyNumberFormat="1" applyFont="1" applyFill="1" applyBorder="1" applyAlignment="1" applyProtection="1">
      <alignment horizontal="center" vertical="center"/>
    </xf>
    <xf numFmtId="165" fontId="11" fillId="28" borderId="92" xfId="2" quotePrefix="1" applyNumberFormat="1" applyFont="1" applyFill="1" applyBorder="1" applyAlignment="1" applyProtection="1">
      <alignment horizontal="center" vertical="center" wrapText="1"/>
    </xf>
    <xf numFmtId="175" fontId="11" fillId="28" borderId="92" xfId="2" applyNumberFormat="1" applyFont="1" applyFill="1" applyBorder="1" applyAlignment="1" applyProtection="1">
      <alignment horizontal="right" vertical="center"/>
    </xf>
    <xf numFmtId="3" fontId="3" fillId="19" borderId="86" xfId="2" applyNumberFormat="1" applyFont="1" applyFill="1" applyBorder="1" applyAlignment="1">
      <alignment horizontal="right" vertical="center"/>
    </xf>
    <xf numFmtId="3" fontId="3" fillId="19" borderId="93" xfId="2" applyNumberFormat="1" applyFont="1" applyFill="1" applyBorder="1" applyAlignment="1">
      <alignment horizontal="right" vertical="center"/>
    </xf>
    <xf numFmtId="3" fontId="3" fillId="19" borderId="87" xfId="2" applyNumberFormat="1" applyFont="1" applyFill="1" applyBorder="1" applyAlignment="1">
      <alignment horizontal="right" vertical="center"/>
    </xf>
    <xf numFmtId="175" fontId="6" fillId="28" borderId="92" xfId="2" applyNumberFormat="1" applyFont="1" applyFill="1" applyBorder="1" applyAlignment="1" applyProtection="1">
      <alignment horizontal="right" vertical="center"/>
    </xf>
    <xf numFmtId="165" fontId="3" fillId="15" borderId="0" xfId="2" applyNumberFormat="1" applyFont="1" applyFill="1" applyBorder="1" applyAlignment="1" applyProtection="1">
      <alignment vertical="center"/>
    </xf>
    <xf numFmtId="165" fontId="11" fillId="28" borderId="80" xfId="2" quotePrefix="1" applyNumberFormat="1" applyFont="1" applyFill="1" applyBorder="1" applyAlignment="1" applyProtection="1">
      <alignment horizontal="center" vertical="center" wrapText="1"/>
    </xf>
    <xf numFmtId="175" fontId="11" fillId="28" borderId="80" xfId="2" applyNumberFormat="1" applyFont="1" applyFill="1" applyBorder="1" applyAlignment="1" applyProtection="1">
      <alignment horizontal="right" vertical="center"/>
    </xf>
    <xf numFmtId="175" fontId="3" fillId="19" borderId="40" xfId="2" applyNumberFormat="1" applyFont="1" applyFill="1" applyBorder="1" applyAlignment="1" applyProtection="1">
      <alignment horizontal="right" vertical="center"/>
    </xf>
    <xf numFmtId="175" fontId="3" fillId="19" borderId="41" xfId="2" applyNumberFormat="1" applyFont="1" applyFill="1" applyBorder="1" applyAlignment="1" applyProtection="1">
      <alignment horizontal="right" vertical="center"/>
    </xf>
    <xf numFmtId="175" fontId="3" fillId="19" borderId="42" xfId="2" applyNumberFormat="1" applyFont="1" applyFill="1" applyBorder="1" applyAlignment="1" applyProtection="1">
      <alignment horizontal="right" vertical="center"/>
    </xf>
    <xf numFmtId="175" fontId="6" fillId="28" borderId="80" xfId="2" applyNumberFormat="1" applyFont="1" applyFill="1" applyBorder="1" applyAlignment="1" applyProtection="1">
      <alignment horizontal="right" vertical="center"/>
    </xf>
    <xf numFmtId="0" fontId="183" fillId="15" borderId="94" xfId="6" applyFont="1" applyFill="1" applyBorder="1" applyProtection="1"/>
    <xf numFmtId="176" fontId="183" fillId="15" borderId="0" xfId="6" applyNumberFormat="1" applyFont="1" applyFill="1" applyBorder="1" applyProtection="1"/>
    <xf numFmtId="0" fontId="3" fillId="27" borderId="0" xfId="2" applyFont="1" applyFill="1" applyAlignment="1" applyProtection="1">
      <alignment vertical="center"/>
    </xf>
    <xf numFmtId="0" fontId="3" fillId="27" borderId="0" xfId="2" applyFont="1" applyFill="1" applyAlignment="1" applyProtection="1">
      <alignment vertical="center" wrapText="1"/>
    </xf>
    <xf numFmtId="0" fontId="184" fillId="29" borderId="95" xfId="2" quotePrefix="1" applyFont="1" applyFill="1" applyBorder="1" applyAlignment="1" applyProtection="1">
      <alignment vertical="center"/>
    </xf>
    <xf numFmtId="0" fontId="185" fillId="29" borderId="96" xfId="2" applyFont="1" applyFill="1" applyBorder="1" applyAlignment="1" applyProtection="1">
      <alignment horizontal="center" vertical="center"/>
    </xf>
    <xf numFmtId="0" fontId="184" fillId="29" borderId="97" xfId="2" quotePrefix="1" applyFont="1" applyFill="1" applyBorder="1" applyAlignment="1" applyProtection="1">
      <alignment horizontal="center" vertical="center" wrapText="1"/>
    </xf>
    <xf numFmtId="0" fontId="186" fillId="29" borderId="5" xfId="2" applyFont="1" applyFill="1" applyBorder="1" applyAlignment="1" applyProtection="1">
      <alignment horizontal="left" vertical="center"/>
    </xf>
    <xf numFmtId="0" fontId="187" fillId="29" borderId="6" xfId="0" applyFont="1" applyFill="1" applyBorder="1" applyAlignment="1" applyProtection="1">
      <alignment horizontal="center" vertical="center"/>
    </xf>
    <xf numFmtId="0" fontId="185" fillId="29" borderId="7" xfId="2" applyFont="1" applyFill="1" applyBorder="1" applyAlignment="1" applyProtection="1">
      <alignment horizontal="center" vertical="center"/>
    </xf>
    <xf numFmtId="0" fontId="188" fillId="29" borderId="8" xfId="2" quotePrefix="1" applyFont="1" applyFill="1" applyBorder="1" applyAlignment="1" applyProtection="1">
      <alignment horizontal="center" vertical="center"/>
    </xf>
    <xf numFmtId="0" fontId="188" fillId="29" borderId="3" xfId="2" applyFont="1" applyFill="1" applyBorder="1" applyAlignment="1" applyProtection="1">
      <alignment horizontal="center" vertical="center"/>
    </xf>
    <xf numFmtId="0" fontId="6" fillId="15" borderId="88" xfId="10" applyFont="1" applyFill="1" applyBorder="1" applyAlignment="1" applyProtection="1">
      <alignment horizontal="center" vertical="center" wrapText="1"/>
    </xf>
    <xf numFmtId="1" fontId="184" fillId="15" borderId="14" xfId="2" applyNumberFormat="1" applyFont="1" applyFill="1" applyBorder="1" applyAlignment="1" applyProtection="1">
      <alignment horizontal="center" vertical="center" wrapText="1"/>
    </xf>
    <xf numFmtId="1" fontId="184" fillId="15" borderId="83" xfId="2" applyNumberFormat="1" applyFont="1" applyFill="1" applyBorder="1" applyAlignment="1" applyProtection="1">
      <alignment horizontal="center" vertical="center" wrapText="1"/>
    </xf>
    <xf numFmtId="1" fontId="184" fillId="15" borderId="13" xfId="2" applyNumberFormat="1" applyFont="1" applyFill="1" applyBorder="1" applyAlignment="1" applyProtection="1">
      <alignment horizontal="center" vertical="center" wrapText="1"/>
    </xf>
    <xf numFmtId="0" fontId="189" fillId="29" borderId="10" xfId="2" applyFont="1" applyFill="1" applyBorder="1" applyAlignment="1" applyProtection="1">
      <alignment horizontal="center" vertical="center" wrapText="1"/>
    </xf>
    <xf numFmtId="0" fontId="3" fillId="15" borderId="31" xfId="2" applyFont="1" applyFill="1" applyBorder="1" applyAlignment="1" applyProtection="1">
      <alignment horizontal="left" vertical="center"/>
    </xf>
    <xf numFmtId="0" fontId="3" fillId="15" borderId="4" xfId="2" applyFont="1" applyFill="1" applyBorder="1" applyAlignment="1" applyProtection="1">
      <alignment horizontal="left" vertical="center"/>
    </xf>
    <xf numFmtId="0" fontId="185" fillId="15" borderId="0" xfId="2" applyFont="1" applyFill="1" applyBorder="1" applyAlignment="1" applyProtection="1">
      <alignment horizontal="left" vertical="center" wrapText="1"/>
    </xf>
    <xf numFmtId="168" fontId="190" fillId="30" borderId="31" xfId="10" quotePrefix="1" applyNumberFormat="1" applyFont="1" applyFill="1" applyBorder="1" applyAlignment="1">
      <alignment horizontal="right" vertical="center"/>
    </xf>
    <xf numFmtId="3" fontId="184" fillId="30" borderId="52" xfId="2" applyNumberFormat="1" applyFont="1" applyFill="1" applyBorder="1" applyAlignment="1" applyProtection="1">
      <alignment vertical="center"/>
    </xf>
    <xf numFmtId="3" fontId="191" fillId="30" borderId="8" xfId="2" applyNumberFormat="1" applyFont="1" applyFill="1" applyBorder="1" applyAlignment="1">
      <alignment vertical="center"/>
    </xf>
    <xf numFmtId="3" fontId="191" fillId="30" borderId="3" xfId="2" applyNumberFormat="1" applyFont="1" applyFill="1" applyBorder="1" applyAlignment="1" applyProtection="1">
      <alignment vertical="center"/>
    </xf>
    <xf numFmtId="3" fontId="191" fillId="30" borderId="9" xfId="2" applyNumberFormat="1" applyFont="1" applyFill="1" applyBorder="1" applyAlignment="1" applyProtection="1">
      <alignment vertical="center"/>
    </xf>
    <xf numFmtId="165" fontId="3" fillId="15" borderId="17" xfId="10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vertical="center" wrapText="1"/>
    </xf>
    <xf numFmtId="174" fontId="156" fillId="31" borderId="21" xfId="2" applyNumberFormat="1" applyFont="1" applyFill="1" applyBorder="1" applyAlignment="1" applyProtection="1">
      <alignment horizontal="center" vertical="center"/>
    </xf>
    <xf numFmtId="174" fontId="156" fillId="31" borderId="25" xfId="2" applyNumberFormat="1" applyFont="1" applyFill="1" applyBorder="1" applyAlignment="1" applyProtection="1">
      <alignment horizontal="center" vertical="center"/>
    </xf>
    <xf numFmtId="174" fontId="156" fillId="31" borderId="35" xfId="2" applyNumberFormat="1" applyFont="1" applyFill="1" applyBorder="1" applyAlignment="1" applyProtection="1">
      <alignment horizontal="center" vertical="center"/>
    </xf>
    <xf numFmtId="3" fontId="191" fillId="30" borderId="8" xfId="2" applyNumberFormat="1" applyFont="1" applyFill="1" applyBorder="1" applyAlignment="1" applyProtection="1">
      <alignment vertical="center"/>
    </xf>
    <xf numFmtId="0" fontId="8" fillId="15" borderId="19" xfId="10" applyFont="1" applyFill="1" applyBorder="1" applyAlignment="1">
      <alignment vertical="center" wrapText="1"/>
    </xf>
    <xf numFmtId="168" fontId="9" fillId="15" borderId="98" xfId="10" quotePrefix="1" applyNumberFormat="1" applyFont="1" applyFill="1" applyBorder="1" applyAlignment="1">
      <alignment horizontal="right" vertical="center"/>
    </xf>
    <xf numFmtId="0" fontId="8" fillId="15" borderId="99" xfId="10" applyFont="1" applyFill="1" applyBorder="1" applyAlignment="1">
      <alignment vertical="center" wrapText="1"/>
    </xf>
    <xf numFmtId="3" fontId="12" fillId="15" borderId="98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vertical="center" wrapText="1"/>
    </xf>
    <xf numFmtId="3" fontId="191" fillId="30" borderId="100" xfId="2" applyNumberFormat="1" applyFont="1" applyFill="1" applyBorder="1" applyAlignment="1" applyProtection="1">
      <alignment vertical="center"/>
    </xf>
    <xf numFmtId="0" fontId="8" fillId="15" borderId="99" xfId="2" applyFont="1" applyFill="1" applyBorder="1" applyAlignment="1">
      <alignment vertical="center" wrapText="1"/>
    </xf>
    <xf numFmtId="3" fontId="12" fillId="15" borderId="101" xfId="2" applyNumberFormat="1" applyFont="1" applyFill="1" applyBorder="1" applyAlignment="1" applyProtection="1">
      <alignment horizontal="right" vertical="center"/>
      <protection locked="0"/>
    </xf>
    <xf numFmtId="0" fontId="8" fillId="15" borderId="38" xfId="2" applyFont="1" applyFill="1" applyBorder="1" applyAlignment="1">
      <alignment vertical="center" wrapText="1"/>
    </xf>
    <xf numFmtId="174" fontId="156" fillId="31" borderId="67" xfId="2" applyNumberFormat="1" applyFont="1" applyFill="1" applyBorder="1" applyAlignment="1" applyProtection="1">
      <alignment horizontal="center" vertical="center"/>
    </xf>
    <xf numFmtId="168" fontId="9" fillId="15" borderId="68" xfId="10" quotePrefix="1" applyNumberFormat="1" applyFont="1" applyFill="1" applyBorder="1" applyAlignment="1">
      <alignment horizontal="right" vertical="center"/>
    </xf>
    <xf numFmtId="0" fontId="8" fillId="15" borderId="69" xfId="2" applyFont="1" applyFill="1" applyBorder="1" applyAlignment="1">
      <alignment vertical="center" wrapText="1"/>
    </xf>
    <xf numFmtId="3" fontId="12" fillId="15" borderId="71" xfId="2" applyNumberFormat="1" applyFont="1" applyFill="1" applyBorder="1" applyAlignment="1" applyProtection="1">
      <alignment horizontal="right" vertical="center"/>
      <protection locked="0"/>
    </xf>
    <xf numFmtId="3" fontId="12" fillId="15" borderId="68" xfId="2" applyNumberFormat="1" applyFont="1" applyFill="1" applyBorder="1" applyAlignment="1" applyProtection="1">
      <alignment horizontal="right" vertical="center"/>
      <protection locked="0"/>
    </xf>
    <xf numFmtId="174" fontId="156" fillId="31" borderId="72" xfId="2" applyNumberFormat="1" applyFont="1" applyFill="1" applyBorder="1" applyAlignment="1" applyProtection="1">
      <alignment horizontal="center" vertical="center"/>
    </xf>
    <xf numFmtId="0" fontId="8" fillId="15" borderId="99" xfId="10" applyFont="1" applyFill="1" applyBorder="1" applyAlignment="1">
      <alignment horizontal="left" vertical="center" wrapText="1"/>
    </xf>
    <xf numFmtId="0" fontId="8" fillId="15" borderId="23" xfId="10" applyFont="1" applyFill="1" applyBorder="1" applyAlignment="1">
      <alignment horizontal="left" vertical="center" wrapText="1"/>
    </xf>
    <xf numFmtId="3" fontId="184" fillId="30" borderId="52" xfId="2" applyNumberFormat="1" applyFont="1" applyFill="1" applyBorder="1" applyAlignment="1" applyProtection="1">
      <alignment horizontal="right" vertical="center"/>
    </xf>
    <xf numFmtId="3" fontId="191" fillId="30" borderId="8" xfId="2" applyNumberFormat="1" applyFont="1" applyFill="1" applyBorder="1" applyAlignment="1" applyProtection="1">
      <alignment horizontal="right" vertical="center"/>
    </xf>
    <xf numFmtId="3" fontId="191" fillId="30" borderId="3" xfId="2" applyNumberFormat="1" applyFont="1" applyFill="1" applyBorder="1" applyAlignment="1" applyProtection="1">
      <alignment horizontal="right" vertical="center"/>
    </xf>
    <xf numFmtId="168" fontId="21" fillId="15" borderId="98" xfId="10" quotePrefix="1" applyNumberFormat="1" applyFont="1" applyFill="1" applyBorder="1" applyAlignment="1">
      <alignment horizontal="right"/>
    </xf>
    <xf numFmtId="0" fontId="22" fillId="15" borderId="99" xfId="10" applyFont="1" applyFill="1" applyBorder="1"/>
    <xf numFmtId="168" fontId="21" fillId="15" borderId="27" xfId="10" quotePrefix="1" applyNumberFormat="1" applyFont="1" applyFill="1" applyBorder="1" applyAlignment="1">
      <alignment horizontal="right"/>
    </xf>
    <xf numFmtId="0" fontId="22" fillId="15" borderId="38" xfId="10" applyFont="1" applyFill="1" applyBorder="1"/>
    <xf numFmtId="0" fontId="3" fillId="15" borderId="99" xfId="10" applyFont="1" applyFill="1" applyBorder="1" applyAlignment="1">
      <alignment horizontal="left" vertical="center" wrapText="1"/>
    </xf>
    <xf numFmtId="0" fontId="3" fillId="15" borderId="69" xfId="10" applyFont="1" applyFill="1" applyBorder="1" applyAlignment="1">
      <alignment horizontal="left" vertical="center" wrapText="1"/>
    </xf>
    <xf numFmtId="0" fontId="8" fillId="15" borderId="64" xfId="10" applyFont="1" applyFill="1" applyBorder="1" applyAlignment="1">
      <alignment horizontal="left" vertical="center" wrapText="1"/>
    </xf>
    <xf numFmtId="0" fontId="8" fillId="15" borderId="59" xfId="10" applyFont="1" applyFill="1" applyBorder="1" applyAlignment="1">
      <alignment horizontal="left" vertical="center" wrapText="1"/>
    </xf>
    <xf numFmtId="3" fontId="191" fillId="30" borderId="8" xfId="2" applyNumberFormat="1" applyFont="1" applyFill="1" applyBorder="1" applyAlignment="1" applyProtection="1">
      <alignment horizontal="right" vertical="center"/>
      <protection locked="0"/>
    </xf>
    <xf numFmtId="3" fontId="191" fillId="30" borderId="3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horizontal="left" vertical="center" wrapText="1"/>
    </xf>
    <xf numFmtId="168" fontId="190" fillId="30" borderId="17" xfId="10" quotePrefix="1" applyNumberFormat="1" applyFont="1" applyFill="1" applyBorder="1" applyAlignment="1">
      <alignment horizontal="right" vertical="center"/>
    </xf>
    <xf numFmtId="0" fontId="3" fillId="15" borderId="50" xfId="10" applyFont="1" applyFill="1" applyBorder="1" applyAlignment="1">
      <alignment horizontal="left" vertical="center" wrapText="1"/>
    </xf>
    <xf numFmtId="0" fontId="3" fillId="15" borderId="0" xfId="10" applyFont="1" applyFill="1" applyBorder="1" applyAlignment="1">
      <alignment horizontal="left" vertical="center" wrapText="1"/>
    </xf>
    <xf numFmtId="168" fontId="190" fillId="31" borderId="31" xfId="10" quotePrefix="1" applyNumberFormat="1" applyFont="1" applyFill="1" applyBorder="1" applyAlignment="1">
      <alignment horizontal="right" vertical="center"/>
    </xf>
    <xf numFmtId="0" fontId="3" fillId="15" borderId="102" xfId="10" applyFont="1" applyFill="1" applyBorder="1" applyAlignment="1">
      <alignment horizontal="left" vertical="center" wrapText="1"/>
    </xf>
    <xf numFmtId="168" fontId="190" fillId="30" borderId="11" xfId="10" quotePrefix="1" applyNumberFormat="1" applyFont="1" applyFill="1" applyBorder="1" applyAlignment="1">
      <alignment horizontal="right" vertical="center"/>
    </xf>
    <xf numFmtId="3" fontId="184" fillId="30" borderId="10" xfId="2" applyNumberFormat="1" applyFont="1" applyFill="1" applyBorder="1" applyAlignment="1" applyProtection="1">
      <alignment vertical="center"/>
    </xf>
    <xf numFmtId="3" fontId="191" fillId="30" borderId="14" xfId="2" applyNumberFormat="1" applyFont="1" applyFill="1" applyBorder="1" applyAlignment="1" applyProtection="1">
      <alignment vertical="center"/>
    </xf>
    <xf numFmtId="3" fontId="191" fillId="30" borderId="15" xfId="2" applyNumberFormat="1" applyFont="1" applyFill="1" applyBorder="1" applyAlignment="1" applyProtection="1">
      <alignment vertical="center"/>
    </xf>
    <xf numFmtId="0" fontId="8" fillId="15" borderId="103" xfId="10" applyFont="1" applyFill="1" applyBorder="1" applyAlignment="1">
      <alignment horizontal="left" vertical="center" wrapText="1"/>
    </xf>
    <xf numFmtId="168" fontId="9" fillId="15" borderId="58" xfId="10" quotePrefix="1" applyNumberFormat="1" applyFont="1" applyFill="1" applyBorder="1" applyAlignment="1">
      <alignment horizontal="right"/>
    </xf>
    <xf numFmtId="0" fontId="3" fillId="15" borderId="59" xfId="10" applyFont="1" applyFill="1" applyBorder="1" applyAlignment="1">
      <alignment horizontal="left" wrapText="1"/>
    </xf>
    <xf numFmtId="168" fontId="9" fillId="15" borderId="63" xfId="10" quotePrefix="1" applyNumberFormat="1" applyFont="1" applyFill="1" applyBorder="1" applyAlignment="1">
      <alignment horizontal="right"/>
    </xf>
    <xf numFmtId="0" fontId="3" fillId="15" borderId="64" xfId="10" applyFont="1" applyFill="1" applyBorder="1" applyAlignment="1">
      <alignment horizontal="left" wrapText="1"/>
    </xf>
    <xf numFmtId="0" fontId="13" fillId="15" borderId="59" xfId="10" applyFont="1" applyFill="1" applyBorder="1" applyAlignment="1">
      <alignment horizontal="left" vertical="center" wrapText="1"/>
    </xf>
    <xf numFmtId="0" fontId="13" fillId="15" borderId="23" xfId="10" applyFont="1" applyFill="1" applyBorder="1" applyAlignment="1">
      <alignment horizontal="left" vertical="center" wrapText="1"/>
    </xf>
    <xf numFmtId="0" fontId="13" fillId="15" borderId="64" xfId="10" applyFont="1" applyFill="1" applyBorder="1" applyAlignment="1">
      <alignment horizontal="left" vertical="center" wrapText="1"/>
    </xf>
    <xf numFmtId="3" fontId="12" fillId="15" borderId="56" xfId="2" applyNumberFormat="1" applyFont="1" applyFill="1" applyBorder="1" applyAlignment="1" applyProtection="1">
      <alignment horizontal="right" vertical="center"/>
      <protection locked="0"/>
    </xf>
    <xf numFmtId="3" fontId="12" fillId="15" borderId="1" xfId="2" applyNumberFormat="1" applyFont="1" applyFill="1" applyBorder="1" applyAlignment="1" applyProtection="1">
      <alignment horizontal="right" vertical="center"/>
      <protection locked="0"/>
    </xf>
    <xf numFmtId="0" fontId="14" fillId="15" borderId="59" xfId="10" applyFont="1" applyFill="1" applyBorder="1" applyAlignment="1">
      <alignment horizontal="left" vertical="center" wrapText="1"/>
    </xf>
    <xf numFmtId="0" fontId="14" fillId="15" borderId="64" xfId="10" applyFont="1" applyFill="1" applyBorder="1" applyAlignment="1">
      <alignment horizontal="left" vertical="center" wrapText="1"/>
    </xf>
    <xf numFmtId="0" fontId="13" fillId="15" borderId="32" xfId="10" applyFont="1" applyFill="1" applyBorder="1" applyAlignment="1">
      <alignment horizontal="left" vertical="center" wrapText="1"/>
    </xf>
    <xf numFmtId="0" fontId="12" fillId="15" borderId="17" xfId="10" quotePrefix="1" applyFont="1" applyFill="1" applyBorder="1" applyAlignment="1">
      <alignment horizontal="right" vertical="center"/>
    </xf>
    <xf numFmtId="168" fontId="14" fillId="15" borderId="58" xfId="10" quotePrefix="1" applyNumberFormat="1" applyFont="1" applyFill="1" applyBorder="1" applyAlignment="1">
      <alignment horizontal="right" vertical="center"/>
    </xf>
    <xf numFmtId="0" fontId="14" fillId="15" borderId="23" xfId="10" applyFont="1" applyFill="1" applyBorder="1" applyAlignment="1">
      <alignment horizontal="left" vertical="center" wrapText="1"/>
    </xf>
    <xf numFmtId="0" fontId="14" fillId="15" borderId="0" xfId="10" applyFont="1" applyFill="1" applyBorder="1" applyAlignment="1">
      <alignment horizontal="left" vertical="center" wrapText="1"/>
    </xf>
    <xf numFmtId="0" fontId="14" fillId="15" borderId="19" xfId="10" applyFont="1" applyFill="1" applyBorder="1" applyAlignment="1">
      <alignment horizontal="left" wrapText="1"/>
    </xf>
    <xf numFmtId="0" fontId="14" fillId="15" borderId="64" xfId="10" applyFont="1" applyFill="1" applyBorder="1" applyAlignment="1">
      <alignment horizontal="left" wrapText="1"/>
    </xf>
    <xf numFmtId="0" fontId="14" fillId="15" borderId="59" xfId="10" applyFont="1" applyFill="1" applyBorder="1" applyAlignment="1">
      <alignment horizontal="left" wrapText="1"/>
    </xf>
    <xf numFmtId="0" fontId="14" fillId="15" borderId="32" xfId="10" applyFont="1" applyFill="1" applyBorder="1" applyAlignment="1">
      <alignment horizontal="left" wrapText="1"/>
    </xf>
    <xf numFmtId="174" fontId="148" fillId="21" borderId="53" xfId="2" applyNumberFormat="1" applyFont="1" applyFill="1" applyBorder="1" applyAlignment="1" applyProtection="1">
      <alignment horizontal="center" vertical="center"/>
    </xf>
    <xf numFmtId="174" fontId="148" fillId="21" borderId="55" xfId="2" applyNumberFormat="1" applyFont="1" applyFill="1" applyBorder="1" applyAlignment="1" applyProtection="1">
      <alignment horizontal="center" vertical="center"/>
    </xf>
    <xf numFmtId="174" fontId="148" fillId="21" borderId="57" xfId="2" applyNumberFormat="1" applyFont="1" applyFill="1" applyBorder="1" applyAlignment="1" applyProtection="1">
      <alignment horizontal="center" vertical="center"/>
    </xf>
    <xf numFmtId="165" fontId="6" fillId="15" borderId="17" xfId="10" applyNumberFormat="1" applyFont="1" applyFill="1" applyBorder="1" applyAlignment="1">
      <alignment horizontal="right" vertical="center"/>
    </xf>
    <xf numFmtId="168" fontId="9" fillId="15" borderId="75" xfId="10" quotePrefix="1" applyNumberFormat="1" applyFont="1" applyFill="1" applyBorder="1" applyAlignment="1">
      <alignment horizontal="right" vertical="center"/>
    </xf>
    <xf numFmtId="0" fontId="3" fillId="15" borderId="76" xfId="10" applyFont="1" applyFill="1" applyBorder="1" applyAlignment="1">
      <alignment horizontal="left" vertical="center" wrapText="1"/>
    </xf>
    <xf numFmtId="174" fontId="156" fillId="21" borderId="78" xfId="2" applyNumberFormat="1" applyFont="1" applyFill="1" applyBorder="1" applyAlignment="1" applyProtection="1">
      <alignment horizontal="center" vertical="center"/>
    </xf>
    <xf numFmtId="174" fontId="156" fillId="21" borderId="75" xfId="2" applyNumberFormat="1" applyFont="1" applyFill="1" applyBorder="1" applyAlignment="1" applyProtection="1">
      <alignment horizontal="center" vertical="center"/>
    </xf>
    <xf numFmtId="174" fontId="156" fillId="31" borderId="79" xfId="2" applyNumberFormat="1" applyFont="1" applyFill="1" applyBorder="1" applyAlignment="1" applyProtection="1">
      <alignment horizontal="center" vertical="center"/>
    </xf>
    <xf numFmtId="174" fontId="156" fillId="31" borderId="30" xfId="2" applyNumberFormat="1" applyFont="1" applyFill="1" applyBorder="1" applyAlignment="1" applyProtection="1">
      <alignment horizontal="center" vertical="center"/>
    </xf>
    <xf numFmtId="165" fontId="192" fillId="29" borderId="104" xfId="10" applyNumberFormat="1" applyFont="1" applyFill="1" applyBorder="1" applyAlignment="1">
      <alignment horizontal="right" vertical="center"/>
    </xf>
    <xf numFmtId="168" fontId="193" fillId="29" borderId="41" xfId="10" quotePrefix="1" applyNumberFormat="1" applyFont="1" applyFill="1" applyBorder="1" applyAlignment="1">
      <alignment horizontal="right" vertical="center"/>
    </xf>
    <xf numFmtId="0" fontId="184" fillId="29" borderId="105" xfId="10" applyFont="1" applyFill="1" applyBorder="1" applyAlignment="1">
      <alignment horizontal="center" vertical="center" wrapText="1"/>
    </xf>
    <xf numFmtId="3" fontId="190" fillId="29" borderId="80" xfId="2" applyNumberFormat="1" applyFont="1" applyFill="1" applyBorder="1" applyAlignment="1" applyProtection="1">
      <alignment vertical="center"/>
    </xf>
    <xf numFmtId="3" fontId="185" fillId="29" borderId="40" xfId="2" applyNumberFormat="1" applyFont="1" applyFill="1" applyBorder="1" applyAlignment="1">
      <alignment vertical="center"/>
    </xf>
    <xf numFmtId="3" fontId="185" fillId="29" borderId="106" xfId="2" applyNumberFormat="1" applyFont="1" applyFill="1" applyBorder="1" applyAlignment="1">
      <alignment vertical="center"/>
    </xf>
    <xf numFmtId="3" fontId="185" fillId="29" borderId="42" xfId="2" applyNumberFormat="1" applyFont="1" applyFill="1" applyBorder="1" applyAlignment="1">
      <alignment vertical="center"/>
    </xf>
    <xf numFmtId="3" fontId="3" fillId="10" borderId="42" xfId="2" applyNumberFormat="1" applyFont="1" applyFill="1" applyBorder="1" applyAlignment="1" applyProtection="1">
      <alignment vertical="center"/>
    </xf>
    <xf numFmtId="176" fontId="183" fillId="15" borderId="94" xfId="6" applyNumberFormat="1" applyFont="1" applyFill="1" applyBorder="1" applyProtection="1"/>
    <xf numFmtId="176" fontId="194" fillId="15" borderId="94" xfId="6" applyNumberFormat="1" applyFont="1" applyFill="1" applyBorder="1" applyAlignment="1" applyProtection="1">
      <alignment horizontal="center"/>
    </xf>
    <xf numFmtId="0" fontId="3" fillId="15" borderId="0" xfId="2" applyFont="1" applyFill="1" applyBorder="1" applyAlignment="1" applyProtection="1">
      <alignment horizontal="right" vertical="center"/>
    </xf>
    <xf numFmtId="3" fontId="195" fillId="17" borderId="3" xfId="2" applyNumberFormat="1" applyFont="1" applyFill="1" applyBorder="1" applyAlignment="1" applyProtection="1">
      <alignment horizontal="center" vertical="center"/>
      <protection locked="0"/>
    </xf>
    <xf numFmtId="0" fontId="3" fillId="15" borderId="107" xfId="2" applyFont="1" applyFill="1" applyBorder="1" applyAlignment="1" applyProtection="1">
      <alignment vertical="center"/>
    </xf>
    <xf numFmtId="0" fontId="14" fillId="15" borderId="0" xfId="2" applyFont="1" applyFill="1" applyBorder="1" applyAlignment="1" applyProtection="1">
      <alignment vertical="center"/>
    </xf>
    <xf numFmtId="0" fontId="3" fillId="15" borderId="12" xfId="2" applyFont="1" applyFill="1" applyBorder="1" applyAlignment="1" applyProtection="1">
      <alignment horizontal="center" vertical="center"/>
    </xf>
    <xf numFmtId="0" fontId="196" fillId="15" borderId="12" xfId="2" applyFont="1" applyFill="1" applyBorder="1" applyAlignment="1" applyProtection="1">
      <alignment vertical="center"/>
    </xf>
    <xf numFmtId="0" fontId="14" fillId="15" borderId="81" xfId="2" applyFont="1" applyFill="1" applyBorder="1" applyAlignment="1" applyProtection="1">
      <alignment horizontal="right" vertical="center"/>
    </xf>
    <xf numFmtId="0" fontId="197" fillId="24" borderId="3" xfId="2" applyFont="1" applyFill="1" applyBorder="1" applyAlignment="1" applyProtection="1">
      <alignment horizontal="center" vertical="center"/>
      <protection locked="0"/>
    </xf>
    <xf numFmtId="3" fontId="197" fillId="24" borderId="3" xfId="2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right" vertical="center"/>
    </xf>
    <xf numFmtId="0" fontId="196" fillId="15" borderId="0" xfId="2" applyFont="1" applyFill="1" applyAlignment="1">
      <alignment vertical="center"/>
    </xf>
    <xf numFmtId="0" fontId="196" fillId="15" borderId="0" xfId="2" applyFont="1" applyFill="1" applyAlignment="1">
      <alignment vertical="center" wrapText="1"/>
    </xf>
    <xf numFmtId="0" fontId="3" fillId="16" borderId="0" xfId="2" applyFont="1" applyFill="1" applyAlignment="1">
      <alignment vertical="center"/>
    </xf>
    <xf numFmtId="0" fontId="3" fillId="16" borderId="0" xfId="2" applyFont="1" applyFill="1" applyAlignment="1">
      <alignment vertical="center" wrapText="1"/>
    </xf>
    <xf numFmtId="0" fontId="3" fillId="18" borderId="0" xfId="2" applyFont="1" applyFill="1" applyAlignment="1">
      <alignment vertical="center" wrapText="1"/>
    </xf>
    <xf numFmtId="0" fontId="165" fillId="24" borderId="16" xfId="2" applyFont="1" applyFill="1" applyBorder="1" applyAlignment="1" applyProtection="1">
      <alignment vertical="center" wrapText="1"/>
    </xf>
    <xf numFmtId="3" fontId="3" fillId="0" borderId="0" xfId="2" applyNumberFormat="1" applyFont="1" applyFill="1" applyAlignment="1" applyProtection="1">
      <alignment horizontal="right" vertical="center"/>
      <protection locked="0"/>
    </xf>
    <xf numFmtId="0" fontId="11" fillId="15" borderId="0" xfId="2" applyFont="1" applyFill="1" applyAlignment="1">
      <alignment horizontal="right" vertical="center" wrapText="1"/>
    </xf>
    <xf numFmtId="0" fontId="83" fillId="15" borderId="0" xfId="0" applyFont="1" applyFill="1" applyProtection="1"/>
    <xf numFmtId="0" fontId="54" fillId="15" borderId="0" xfId="0" quotePrefix="1" applyFont="1" applyFill="1" applyAlignment="1" applyProtection="1">
      <alignment horizontal="left"/>
    </xf>
    <xf numFmtId="0" fontId="84" fillId="15" borderId="0" xfId="0" applyFont="1" applyFill="1" applyProtection="1"/>
    <xf numFmtId="0" fontId="55" fillId="15" borderId="0" xfId="0" applyFont="1" applyFill="1" applyAlignment="1" applyProtection="1">
      <alignment horizontal="left"/>
    </xf>
    <xf numFmtId="0" fontId="84" fillId="0" borderId="0" xfId="0" applyFont="1" applyProtection="1"/>
    <xf numFmtId="0" fontId="83" fillId="0" borderId="0" xfId="0" applyFont="1" applyProtection="1"/>
    <xf numFmtId="0" fontId="83" fillId="32" borderId="0" xfId="0" applyFont="1" applyFill="1" applyBorder="1" applyProtection="1"/>
    <xf numFmtId="0" fontId="84" fillId="32" borderId="0" xfId="0" applyFont="1" applyFill="1" applyBorder="1" applyProtection="1"/>
    <xf numFmtId="0" fontId="54" fillId="15" borderId="0" xfId="0" applyFont="1" applyFill="1" applyAlignment="1" applyProtection="1">
      <alignment horizontal="left"/>
    </xf>
    <xf numFmtId="0" fontId="85" fillId="15" borderId="0" xfId="0" applyFont="1" applyFill="1" applyAlignment="1" applyProtection="1">
      <alignment horizontal="left"/>
    </xf>
    <xf numFmtId="0" fontId="84" fillId="15" borderId="0" xfId="0" quotePrefix="1" applyFont="1" applyFill="1" applyAlignment="1" applyProtection="1">
      <alignment horizontal="left"/>
    </xf>
    <xf numFmtId="0" fontId="86" fillId="15" borderId="0" xfId="0" quotePrefix="1" applyFont="1" applyFill="1" applyBorder="1" applyAlignment="1" applyProtection="1">
      <alignment horizontal="left"/>
    </xf>
    <xf numFmtId="0" fontId="55" fillId="28" borderId="106" xfId="0" quotePrefix="1" applyFont="1" applyFill="1" applyBorder="1" applyAlignment="1" applyProtection="1">
      <alignment horizontal="left"/>
    </xf>
    <xf numFmtId="0" fontId="86" fillId="28" borderId="108" xfId="0" quotePrefix="1" applyFont="1" applyFill="1" applyBorder="1" applyAlignment="1" applyProtection="1">
      <alignment horizontal="left"/>
    </xf>
    <xf numFmtId="0" fontId="84" fillId="28" borderId="108" xfId="0" applyFont="1" applyFill="1" applyBorder="1" applyProtection="1"/>
    <xf numFmtId="0" fontId="84" fillId="15" borderId="0" xfId="0" applyFont="1" applyFill="1" applyBorder="1" applyProtection="1"/>
    <xf numFmtId="0" fontId="84" fillId="0" borderId="0" xfId="0" applyFont="1" applyBorder="1" applyProtection="1"/>
    <xf numFmtId="0" fontId="55" fillId="15" borderId="0" xfId="0" applyFont="1" applyFill="1" applyProtection="1"/>
    <xf numFmtId="0" fontId="32" fillId="24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/>
    </xf>
    <xf numFmtId="166" fontId="149" fillId="33" borderId="3" xfId="2" applyNumberFormat="1" applyFont="1" applyFill="1" applyBorder="1" applyAlignment="1" applyProtection="1">
      <alignment horizontal="center" vertical="center"/>
    </xf>
    <xf numFmtId="0" fontId="3" fillId="15" borderId="0" xfId="2" applyFont="1" applyFill="1" applyAlignment="1" applyProtection="1">
      <alignment horizontal="right" vertical="center"/>
    </xf>
    <xf numFmtId="173" fontId="11" fillId="24" borderId="3" xfId="2" applyNumberFormat="1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center"/>
    </xf>
    <xf numFmtId="0" fontId="32" fillId="32" borderId="0" xfId="0" applyFont="1" applyFill="1" applyBorder="1" applyProtection="1"/>
    <xf numFmtId="0" fontId="32" fillId="15" borderId="0" xfId="0" applyFont="1" applyFill="1" applyAlignment="1" applyProtection="1">
      <alignment horizontal="center" vertical="center"/>
    </xf>
    <xf numFmtId="0" fontId="84" fillId="15" borderId="0" xfId="0" applyFont="1" applyFill="1" applyAlignment="1" applyProtection="1">
      <alignment horizontal="right"/>
    </xf>
    <xf numFmtId="0" fontId="85" fillId="19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 vertical="center"/>
    </xf>
    <xf numFmtId="0" fontId="198" fillId="15" borderId="0" xfId="0" applyFont="1" applyFill="1" applyBorder="1" applyAlignment="1" applyProtection="1">
      <alignment horizontal="right"/>
    </xf>
    <xf numFmtId="0" fontId="32" fillId="15" borderId="0" xfId="0" applyFont="1" applyFill="1" applyBorder="1" applyProtection="1"/>
    <xf numFmtId="0" fontId="199" fillId="17" borderId="3" xfId="2" applyFont="1" applyFill="1" applyBorder="1" applyAlignment="1" applyProtection="1">
      <alignment horizontal="center" vertical="center"/>
    </xf>
    <xf numFmtId="0" fontId="54" fillId="15" borderId="0" xfId="0" applyFont="1" applyFill="1" applyBorder="1" applyProtection="1"/>
    <xf numFmtId="0" fontId="32" fillId="0" borderId="47" xfId="0" applyFont="1" applyBorder="1" applyProtection="1"/>
    <xf numFmtId="0" fontId="83" fillId="15" borderId="0" xfId="0" applyFont="1" applyFill="1" applyBorder="1" applyProtection="1"/>
    <xf numFmtId="0" fontId="32" fillId="15" borderId="47" xfId="0" applyFont="1" applyFill="1" applyBorder="1" applyProtection="1"/>
    <xf numFmtId="0" fontId="54" fillId="15" borderId="47" xfId="0" applyFont="1" applyFill="1" applyBorder="1" applyProtection="1"/>
    <xf numFmtId="165" fontId="54" fillId="15" borderId="0" xfId="0" applyNumberFormat="1" applyFont="1" applyFill="1" applyBorder="1" applyProtection="1"/>
    <xf numFmtId="165" fontId="54" fillId="15" borderId="0" xfId="0" applyNumberFormat="1" applyFont="1" applyFill="1" applyBorder="1" applyAlignment="1" applyProtection="1">
      <alignment horizontal="left"/>
    </xf>
    <xf numFmtId="0" fontId="32" fillId="15" borderId="0" xfId="0" applyFont="1" applyFill="1" applyProtection="1"/>
    <xf numFmtId="0" fontId="54" fillId="15" borderId="73" xfId="0" quotePrefix="1" applyFont="1" applyFill="1" applyBorder="1" applyAlignment="1" applyProtection="1">
      <alignment horizontal="center"/>
    </xf>
    <xf numFmtId="0" fontId="54" fillId="15" borderId="17" xfId="0" quotePrefix="1" applyFont="1" applyFill="1" applyBorder="1" applyAlignment="1" applyProtection="1">
      <alignment horizontal="center"/>
    </xf>
    <xf numFmtId="0" fontId="88" fillId="19" borderId="5" xfId="0" applyFont="1" applyFill="1" applyBorder="1" applyAlignment="1" applyProtection="1">
      <alignment horizontal="left" vertical="center"/>
    </xf>
    <xf numFmtId="0" fontId="88" fillId="19" borderId="6" xfId="2" applyFont="1" applyFill="1" applyBorder="1" applyAlignment="1" applyProtection="1">
      <alignment horizontal="left" vertical="center"/>
    </xf>
    <xf numFmtId="0" fontId="88" fillId="19" borderId="6" xfId="0" applyFont="1" applyFill="1" applyBorder="1" applyAlignment="1" applyProtection="1">
      <alignment horizontal="left" vertical="center"/>
    </xf>
    <xf numFmtId="165" fontId="54" fillId="15" borderId="17" xfId="0" applyNumberFormat="1" applyFont="1" applyFill="1" applyBorder="1" applyAlignment="1" applyProtection="1">
      <alignment horizontal="center" vertical="center" wrapText="1"/>
    </xf>
    <xf numFmtId="0" fontId="85" fillId="19" borderId="109" xfId="2" applyFont="1" applyFill="1" applyBorder="1" applyAlignment="1" applyProtection="1">
      <alignment horizontal="center" vertical="center"/>
    </xf>
    <xf numFmtId="0" fontId="32" fillId="0" borderId="0" xfId="0" applyFont="1" applyProtection="1"/>
    <xf numFmtId="0" fontId="55" fillId="15" borderId="10" xfId="0" quotePrefix="1" applyFont="1" applyFill="1" applyBorder="1" applyAlignment="1" applyProtection="1">
      <alignment horizontal="center" vertical="top"/>
    </xf>
    <xf numFmtId="0" fontId="54" fillId="15" borderId="10" xfId="0" quotePrefix="1" applyFont="1" applyFill="1" applyBorder="1" applyAlignment="1" applyProtection="1">
      <alignment horizontal="center"/>
    </xf>
    <xf numFmtId="0" fontId="88" fillId="17" borderId="4" xfId="0" applyFont="1" applyFill="1" applyBorder="1" applyAlignment="1" applyProtection="1">
      <alignment horizontal="center" vertical="center" wrapText="1"/>
    </xf>
    <xf numFmtId="0" fontId="88" fillId="17" borderId="3" xfId="0" applyFont="1" applyFill="1" applyBorder="1" applyAlignment="1" applyProtection="1">
      <alignment horizontal="center" vertical="center" wrapText="1"/>
    </xf>
    <xf numFmtId="0" fontId="54" fillId="15" borderId="17" xfId="0" applyFont="1" applyFill="1" applyBorder="1" applyAlignment="1" applyProtection="1">
      <alignment horizontal="center"/>
    </xf>
    <xf numFmtId="0" fontId="85" fillId="17" borderId="3" xfId="0" applyFont="1" applyFill="1" applyBorder="1" applyAlignment="1" applyProtection="1">
      <alignment horizontal="left" vertical="center" wrapText="1"/>
    </xf>
    <xf numFmtId="0" fontId="32" fillId="15" borderId="73" xfId="0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center"/>
    </xf>
    <xf numFmtId="0" fontId="54" fillId="15" borderId="85" xfId="0" applyFont="1" applyFill="1" applyBorder="1" applyAlignment="1" applyProtection="1">
      <alignment horizontal="center"/>
    </xf>
    <xf numFmtId="0" fontId="54" fillId="15" borderId="84" xfId="0" applyFont="1" applyFill="1" applyBorder="1" applyAlignment="1" applyProtection="1">
      <alignment horizontal="center"/>
    </xf>
    <xf numFmtId="0" fontId="85" fillId="15" borderId="15" xfId="0" applyFont="1" applyFill="1" applyBorder="1" applyAlignment="1" applyProtection="1">
      <alignment horizontal="left"/>
    </xf>
    <xf numFmtId="0" fontId="32" fillId="15" borderId="52" xfId="0" applyFont="1" applyFill="1" applyBorder="1" applyAlignment="1" applyProtection="1">
      <alignment horizontal="center"/>
    </xf>
    <xf numFmtId="0" fontId="32" fillId="15" borderId="52" xfId="0" applyFont="1" applyFill="1" applyBorder="1" applyProtection="1"/>
    <xf numFmtId="0" fontId="54" fillId="15" borderId="52" xfId="0" quotePrefix="1" applyFont="1" applyFill="1" applyBorder="1" applyAlignment="1" applyProtection="1">
      <alignment horizontal="center"/>
    </xf>
    <xf numFmtId="0" fontId="88" fillId="15" borderId="8" xfId="0" quotePrefix="1" applyFont="1" applyFill="1" applyBorder="1" applyAlignment="1" applyProtection="1">
      <alignment horizontal="center"/>
    </xf>
    <xf numFmtId="0" fontId="88" fillId="15" borderId="3" xfId="0" quotePrefix="1" applyFont="1" applyFill="1" applyBorder="1" applyAlignment="1" applyProtection="1">
      <alignment horizontal="center"/>
    </xf>
    <xf numFmtId="0" fontId="83" fillId="15" borderId="17" xfId="0" applyFont="1" applyFill="1" applyBorder="1" applyProtection="1"/>
    <xf numFmtId="0" fontId="85" fillId="15" borderId="3" xfId="0" quotePrefix="1" applyFont="1" applyFill="1" applyBorder="1" applyAlignment="1" applyProtection="1">
      <alignment horizontal="left"/>
    </xf>
    <xf numFmtId="0" fontId="32" fillId="15" borderId="73" xfId="0" applyFont="1" applyFill="1" applyBorder="1" applyProtection="1"/>
    <xf numFmtId="0" fontId="54" fillId="15" borderId="73" xfId="0" applyFont="1" applyFill="1" applyBorder="1" applyAlignment="1" applyProtection="1"/>
    <xf numFmtId="0" fontId="54" fillId="15" borderId="56" xfId="0" applyFont="1" applyFill="1" applyBorder="1" applyAlignment="1" applyProtection="1"/>
    <xf numFmtId="0" fontId="54" fillId="15" borderId="1" xfId="0" applyFont="1" applyFill="1" applyBorder="1" applyAlignment="1" applyProtection="1"/>
    <xf numFmtId="0" fontId="54" fillId="15" borderId="17" xfId="0" applyFont="1" applyFill="1" applyBorder="1" applyAlignment="1" applyProtection="1"/>
    <xf numFmtId="0" fontId="85" fillId="15" borderId="1" xfId="0" applyFont="1" applyFill="1" applyBorder="1" applyAlignment="1" applyProtection="1">
      <alignment horizontal="left"/>
    </xf>
    <xf numFmtId="0" fontId="32" fillId="0" borderId="0" xfId="0" applyFont="1" applyBorder="1" applyProtection="1"/>
    <xf numFmtId="0" fontId="55" fillId="19" borderId="80" xfId="0" applyFont="1" applyFill="1" applyBorder="1" applyAlignment="1" applyProtection="1">
      <alignment horizontal="left"/>
    </xf>
    <xf numFmtId="0" fontId="32" fillId="19" borderId="80" xfId="0" applyFont="1" applyFill="1" applyBorder="1" applyAlignment="1" applyProtection="1">
      <alignment horizontal="left"/>
    </xf>
    <xf numFmtId="0" fontId="54" fillId="19" borderId="80" xfId="0" quotePrefix="1" applyFont="1" applyFill="1" applyBorder="1" applyAlignment="1" applyProtection="1">
      <alignment horizontal="left"/>
    </xf>
    <xf numFmtId="3" fontId="54" fillId="19" borderId="80" xfId="0" applyNumberFormat="1" applyFont="1" applyFill="1" applyBorder="1" applyAlignment="1" applyProtection="1"/>
    <xf numFmtId="3" fontId="32" fillId="19" borderId="40" xfId="0" applyNumberFormat="1" applyFont="1" applyFill="1" applyBorder="1" applyAlignment="1" applyProtection="1"/>
    <xf numFmtId="3" fontId="32" fillId="19" borderId="41" xfId="0" applyNumberFormat="1" applyFont="1" applyFill="1" applyBorder="1" applyAlignment="1" applyProtection="1"/>
    <xf numFmtId="4" fontId="54" fillId="15" borderId="17" xfId="0" applyNumberFormat="1" applyFont="1" applyFill="1" applyBorder="1" applyAlignment="1" applyProtection="1"/>
    <xf numFmtId="3" fontId="85" fillId="19" borderId="41" xfId="0" applyNumberFormat="1" applyFont="1" applyFill="1" applyBorder="1" applyAlignment="1" applyProtection="1">
      <alignment horizontal="center"/>
    </xf>
    <xf numFmtId="165" fontId="32" fillId="0" borderId="12" xfId="0" applyNumberFormat="1" applyFont="1" applyBorder="1" applyProtection="1"/>
    <xf numFmtId="0" fontId="32" fillId="15" borderId="110" xfId="0" applyFont="1" applyFill="1" applyBorder="1" applyAlignment="1" applyProtection="1">
      <alignment horizontal="left"/>
    </xf>
    <xf numFmtId="3" fontId="32" fillId="15" borderId="110" xfId="0" applyNumberFormat="1" applyFont="1" applyFill="1" applyBorder="1" applyAlignment="1" applyProtection="1"/>
    <xf numFmtId="3" fontId="32" fillId="15" borderId="111" xfId="0" applyNumberFormat="1" applyFont="1" applyFill="1" applyBorder="1" applyAlignment="1" applyProtection="1"/>
    <xf numFmtId="3" fontId="32" fillId="15" borderId="112" xfId="0" applyNumberFormat="1" applyFont="1" applyFill="1" applyBorder="1" applyAlignment="1" applyProtection="1"/>
    <xf numFmtId="1" fontId="54" fillId="15" borderId="17" xfId="0" applyNumberFormat="1" applyFont="1" applyFill="1" applyBorder="1" applyAlignment="1" applyProtection="1">
      <alignment horizontal="right"/>
    </xf>
    <xf numFmtId="3" fontId="89" fillId="15" borderId="112" xfId="0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Protection="1"/>
    <xf numFmtId="0" fontId="32" fillId="15" borderId="57" xfId="0" applyFont="1" applyFill="1" applyBorder="1" applyAlignment="1" applyProtection="1">
      <alignment horizontal="left"/>
    </xf>
    <xf numFmtId="3" fontId="32" fillId="15" borderId="57" xfId="0" applyNumberFormat="1" applyFont="1" applyFill="1" applyBorder="1" applyAlignment="1" applyProtection="1"/>
    <xf numFmtId="3" fontId="32" fillId="15" borderId="29" xfId="0" applyNumberFormat="1" applyFont="1" applyFill="1" applyBorder="1" applyAlignment="1" applyProtection="1"/>
    <xf numFmtId="3" fontId="32" fillId="15" borderId="27" xfId="0" applyNumberFormat="1" applyFont="1" applyFill="1" applyBorder="1" applyAlignment="1" applyProtection="1"/>
    <xf numFmtId="3" fontId="89" fillId="15" borderId="27" xfId="0" applyNumberFormat="1" applyFont="1" applyFill="1" applyBorder="1" applyAlignment="1" applyProtection="1">
      <alignment horizontal="center"/>
    </xf>
    <xf numFmtId="0" fontId="32" fillId="15" borderId="52" xfId="0" applyFont="1" applyFill="1" applyBorder="1" applyAlignment="1" applyProtection="1">
      <alignment horizontal="left"/>
    </xf>
    <xf numFmtId="3" fontId="32" fillId="15" borderId="52" xfId="0" applyNumberFormat="1" applyFont="1" applyFill="1" applyBorder="1" applyAlignment="1" applyProtection="1"/>
    <xf numFmtId="3" fontId="32" fillId="15" borderId="8" xfId="0" applyNumberFormat="1" applyFont="1" applyFill="1" applyBorder="1" applyAlignment="1" applyProtection="1"/>
    <xf numFmtId="3" fontId="32" fillId="15" borderId="3" xfId="0" applyNumberFormat="1" applyFont="1" applyFill="1" applyBorder="1" applyAlignment="1" applyProtection="1"/>
    <xf numFmtId="3" fontId="89" fillId="15" borderId="3" xfId="0" applyNumberFormat="1" applyFont="1" applyFill="1" applyBorder="1" applyAlignment="1" applyProtection="1">
      <alignment horizontal="center"/>
    </xf>
    <xf numFmtId="0" fontId="32" fillId="15" borderId="10" xfId="0" applyFont="1" applyFill="1" applyBorder="1" applyAlignment="1" applyProtection="1">
      <alignment horizontal="left"/>
    </xf>
    <xf numFmtId="3" fontId="32" fillId="15" borderId="10" xfId="0" applyNumberFormat="1" applyFont="1" applyFill="1" applyBorder="1" applyAlignment="1" applyProtection="1"/>
    <xf numFmtId="3" fontId="32" fillId="15" borderId="14" xfId="0" applyNumberFormat="1" applyFont="1" applyFill="1" applyBorder="1" applyAlignment="1" applyProtection="1"/>
    <xf numFmtId="3" fontId="32" fillId="15" borderId="15" xfId="0" applyNumberFormat="1" applyFont="1" applyFill="1" applyBorder="1" applyAlignment="1" applyProtection="1"/>
    <xf numFmtId="3" fontId="89" fillId="15" borderId="15" xfId="0" applyNumberFormat="1" applyFont="1" applyFill="1" applyBorder="1" applyAlignment="1" applyProtection="1">
      <alignment horizontal="center"/>
    </xf>
    <xf numFmtId="0" fontId="32" fillId="17" borderId="53" xfId="0" applyFont="1" applyFill="1" applyBorder="1" applyAlignment="1" applyProtection="1">
      <alignment horizontal="left"/>
    </xf>
    <xf numFmtId="1" fontId="54" fillId="17" borderId="53" xfId="0" applyNumberFormat="1" applyFont="1" applyFill="1" applyBorder="1" applyAlignment="1" applyProtection="1"/>
    <xf numFmtId="3" fontId="89" fillId="17" borderId="53" xfId="0" applyNumberFormat="1" applyFont="1" applyFill="1" applyBorder="1" applyAlignment="1" applyProtection="1"/>
    <xf numFmtId="3" fontId="89" fillId="17" borderId="20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>
      <alignment horizontal="center"/>
    </xf>
    <xf numFmtId="0" fontId="32" fillId="17" borderId="55" xfId="0" applyFont="1" applyFill="1" applyBorder="1" applyAlignment="1" applyProtection="1">
      <alignment horizontal="left"/>
    </xf>
    <xf numFmtId="1" fontId="54" fillId="17" borderId="55" xfId="0" applyNumberFormat="1" applyFont="1" applyFill="1" applyBorder="1" applyAlignment="1" applyProtection="1"/>
    <xf numFmtId="3" fontId="89" fillId="17" borderId="55" xfId="0" applyNumberFormat="1" applyFont="1" applyFill="1" applyBorder="1" applyAlignment="1" applyProtection="1"/>
    <xf numFmtId="3" fontId="89" fillId="17" borderId="24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>
      <alignment horizontal="center"/>
    </xf>
    <xf numFmtId="0" fontId="32" fillId="17" borderId="113" xfId="0" applyFont="1" applyFill="1" applyBorder="1" applyAlignment="1" applyProtection="1">
      <alignment horizontal="left"/>
    </xf>
    <xf numFmtId="1" fontId="54" fillId="17" borderId="54" xfId="0" applyNumberFormat="1" applyFont="1" applyFill="1" applyBorder="1" applyAlignment="1" applyProtection="1"/>
    <xf numFmtId="3" fontId="89" fillId="17" borderId="54" xfId="0" applyNumberFormat="1" applyFont="1" applyFill="1" applyBorder="1" applyAlignment="1" applyProtection="1"/>
    <xf numFmtId="3" fontId="89" fillId="17" borderId="33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>
      <alignment horizontal="center"/>
    </xf>
    <xf numFmtId="0" fontId="32" fillId="15" borderId="114" xfId="0" applyFont="1" applyFill="1" applyBorder="1" applyAlignment="1" applyProtection="1">
      <alignment horizontal="left"/>
    </xf>
    <xf numFmtId="3" fontId="32" fillId="15" borderId="53" xfId="0" applyNumberFormat="1" applyFont="1" applyFill="1" applyBorder="1" applyAlignment="1" applyProtection="1"/>
    <xf numFmtId="3" fontId="32" fillId="15" borderId="20" xfId="0" applyNumberFormat="1" applyFont="1" applyFill="1" applyBorder="1" applyAlignment="1" applyProtection="1"/>
    <xf numFmtId="3" fontId="32" fillId="15" borderId="18" xfId="0" applyNumberFormat="1" applyFont="1" applyFill="1" applyBorder="1" applyAlignment="1" applyProtection="1"/>
    <xf numFmtId="3" fontId="89" fillId="15" borderId="18" xfId="0" applyNumberFormat="1" applyFont="1" applyFill="1" applyBorder="1" applyAlignment="1" applyProtection="1">
      <alignment horizontal="center"/>
    </xf>
    <xf numFmtId="0" fontId="32" fillId="15" borderId="115" xfId="0" applyFont="1" applyFill="1" applyBorder="1" applyAlignment="1" applyProtection="1">
      <alignment horizontal="left"/>
    </xf>
    <xf numFmtId="3" fontId="32" fillId="15" borderId="55" xfId="0" applyNumberFormat="1" applyFont="1" applyFill="1" applyBorder="1" applyAlignment="1" applyProtection="1"/>
    <xf numFmtId="3" fontId="32" fillId="15" borderId="24" xfId="0" applyNumberFormat="1" applyFont="1" applyFill="1" applyBorder="1" applyAlignment="1" applyProtection="1"/>
    <xf numFmtId="3" fontId="32" fillId="15" borderId="22" xfId="0" applyNumberFormat="1" applyFont="1" applyFill="1" applyBorder="1" applyAlignment="1" applyProtection="1"/>
    <xf numFmtId="3" fontId="89" fillId="15" borderId="22" xfId="0" applyNumberFormat="1" applyFont="1" applyFill="1" applyBorder="1" applyAlignment="1" applyProtection="1">
      <alignment horizontal="center"/>
    </xf>
    <xf numFmtId="0" fontId="32" fillId="15" borderId="116" xfId="0" applyFont="1" applyFill="1" applyBorder="1" applyAlignment="1" applyProtection="1">
      <alignment horizontal="left"/>
    </xf>
    <xf numFmtId="0" fontId="90" fillId="15" borderId="116" xfId="0" applyFont="1" applyFill="1" applyBorder="1" applyAlignment="1" applyProtection="1">
      <alignment horizontal="left"/>
    </xf>
    <xf numFmtId="0" fontId="32" fillId="15" borderId="73" xfId="0" applyFont="1" applyFill="1" applyBorder="1" applyAlignment="1" applyProtection="1">
      <alignment horizontal="left"/>
    </xf>
    <xf numFmtId="0" fontId="32" fillId="15" borderId="49" xfId="0" applyFont="1" applyFill="1" applyBorder="1" applyAlignment="1" applyProtection="1">
      <alignment horizontal="left"/>
    </xf>
    <xf numFmtId="3" fontId="32" fillId="15" borderId="90" xfId="0" applyNumberFormat="1" applyFont="1" applyFill="1" applyBorder="1" applyAlignment="1" applyProtection="1"/>
    <xf numFmtId="3" fontId="32" fillId="15" borderId="85" xfId="0" applyNumberFormat="1" applyFont="1" applyFill="1" applyBorder="1" applyAlignment="1" applyProtection="1"/>
    <xf numFmtId="3" fontId="32" fillId="15" borderId="84" xfId="0" applyNumberFormat="1" applyFont="1" applyFill="1" applyBorder="1" applyAlignment="1" applyProtection="1"/>
    <xf numFmtId="3" fontId="89" fillId="15" borderId="84" xfId="0" applyNumberFormat="1" applyFont="1" applyFill="1" applyBorder="1" applyAlignment="1" applyProtection="1">
      <alignment horizontal="center"/>
    </xf>
    <xf numFmtId="0" fontId="32" fillId="15" borderId="117" xfId="0" applyFont="1" applyFill="1" applyBorder="1" applyAlignment="1" applyProtection="1">
      <alignment horizontal="left"/>
    </xf>
    <xf numFmtId="3" fontId="32" fillId="15" borderId="117" xfId="0" applyNumberFormat="1" applyFont="1" applyFill="1" applyBorder="1" applyAlignment="1" applyProtection="1"/>
    <xf numFmtId="3" fontId="32" fillId="15" borderId="118" xfId="0" applyNumberFormat="1" applyFont="1" applyFill="1" applyBorder="1" applyAlignment="1" applyProtection="1"/>
    <xf numFmtId="3" fontId="32" fillId="15" borderId="119" xfId="0" applyNumberFormat="1" applyFont="1" applyFill="1" applyBorder="1" applyAlignment="1" applyProtection="1"/>
    <xf numFmtId="3" fontId="89" fillId="15" borderId="119" xfId="0" applyNumberFormat="1" applyFont="1" applyFill="1" applyBorder="1" applyAlignment="1" applyProtection="1">
      <alignment horizontal="center"/>
    </xf>
    <xf numFmtId="0" fontId="32" fillId="15" borderId="53" xfId="0" applyFont="1" applyFill="1" applyBorder="1" applyAlignment="1" applyProtection="1">
      <alignment horizontal="left"/>
    </xf>
    <xf numFmtId="3" fontId="32" fillId="15" borderId="53" xfId="0" quotePrefix="1" applyNumberFormat="1" applyFont="1" applyFill="1" applyBorder="1" applyAlignment="1" applyProtection="1"/>
    <xf numFmtId="3" fontId="32" fillId="15" borderId="20" xfId="0" quotePrefix="1" applyNumberFormat="1" applyFont="1" applyFill="1" applyBorder="1" applyAlignment="1" applyProtection="1"/>
    <xf numFmtId="3" fontId="32" fillId="15" borderId="18" xfId="0" quotePrefix="1" applyNumberFormat="1" applyFont="1" applyFill="1" applyBorder="1" applyAlignment="1" applyProtection="1"/>
    <xf numFmtId="1" fontId="32" fillId="15" borderId="17" xfId="0" quotePrefix="1" applyNumberFormat="1" applyFont="1" applyFill="1" applyBorder="1" applyAlignment="1" applyProtection="1">
      <alignment horizontal="right"/>
    </xf>
    <xf numFmtId="3" fontId="89" fillId="15" borderId="18" xfId="0" quotePrefix="1" applyNumberFormat="1" applyFont="1" applyFill="1" applyBorder="1" applyAlignment="1" applyProtection="1">
      <alignment horizontal="center"/>
    </xf>
    <xf numFmtId="0" fontId="32" fillId="15" borderId="54" xfId="0" applyFont="1" applyFill="1" applyBorder="1" applyAlignment="1" applyProtection="1">
      <alignment horizontal="left"/>
    </xf>
    <xf numFmtId="3" fontId="32" fillId="15" borderId="54" xfId="0" quotePrefix="1" applyNumberFormat="1" applyFont="1" applyFill="1" applyBorder="1" applyAlignment="1" applyProtection="1"/>
    <xf numFmtId="3" fontId="32" fillId="15" borderId="33" xfId="0" quotePrefix="1" applyNumberFormat="1" applyFont="1" applyFill="1" applyBorder="1" applyAlignment="1" applyProtection="1"/>
    <xf numFmtId="3" fontId="32" fillId="15" borderId="34" xfId="0" quotePrefix="1" applyNumberFormat="1" applyFont="1" applyFill="1" applyBorder="1" applyAlignment="1" applyProtection="1"/>
    <xf numFmtId="3" fontId="89" fillId="15" borderId="34" xfId="0" quotePrefix="1" applyNumberFormat="1" applyFont="1" applyFill="1" applyBorder="1" applyAlignment="1" applyProtection="1">
      <alignment horizontal="center"/>
    </xf>
    <xf numFmtId="165" fontId="32" fillId="15" borderId="0" xfId="0" applyNumberFormat="1" applyFont="1" applyFill="1" applyBorder="1" applyProtection="1"/>
    <xf numFmtId="0" fontId="55" fillId="23" borderId="80" xfId="0" quotePrefix="1" applyFont="1" applyFill="1" applyBorder="1" applyAlignment="1" applyProtection="1">
      <alignment horizontal="left"/>
    </xf>
    <xf numFmtId="0" fontId="54" fillId="23" borderId="80" xfId="0" applyFont="1" applyFill="1" applyBorder="1" applyAlignment="1" applyProtection="1">
      <alignment horizontal="left"/>
    </xf>
    <xf numFmtId="0" fontId="54" fillId="23" borderId="80" xfId="0" quotePrefix="1" applyFont="1" applyFill="1" applyBorder="1" applyAlignment="1" applyProtection="1">
      <alignment horizontal="left"/>
    </xf>
    <xf numFmtId="3" fontId="54" fillId="23" borderId="80" xfId="0" applyNumberFormat="1" applyFont="1" applyFill="1" applyBorder="1" applyAlignment="1" applyProtection="1"/>
    <xf numFmtId="3" fontId="32" fillId="23" borderId="40" xfId="0" applyNumberFormat="1" applyFont="1" applyFill="1" applyBorder="1" applyAlignment="1" applyProtection="1"/>
    <xf numFmtId="3" fontId="32" fillId="23" borderId="41" xfId="0" applyNumberFormat="1" applyFont="1" applyFill="1" applyBorder="1" applyAlignment="1" applyProtection="1"/>
    <xf numFmtId="3" fontId="85" fillId="23" borderId="41" xfId="0" applyNumberFormat="1" applyFont="1" applyFill="1" applyBorder="1" applyAlignment="1" applyProtection="1">
      <alignment horizontal="center"/>
    </xf>
    <xf numFmtId="165" fontId="32" fillId="0" borderId="0" xfId="0" applyNumberFormat="1" applyFont="1" applyProtection="1"/>
    <xf numFmtId="165" fontId="32" fillId="15" borderId="0" xfId="0" applyNumberFormat="1" applyFont="1" applyFill="1" applyProtection="1"/>
    <xf numFmtId="165" fontId="32" fillId="32" borderId="0" xfId="0" applyNumberFormat="1" applyFont="1" applyFill="1" applyBorder="1" applyProtection="1"/>
    <xf numFmtId="165" fontId="54" fillId="32" borderId="0" xfId="0" applyNumberFormat="1" applyFont="1" applyFill="1" applyBorder="1" applyProtection="1"/>
    <xf numFmtId="1" fontId="54" fillId="15" borderId="0" xfId="0" applyNumberFormat="1" applyFont="1" applyFill="1" applyBorder="1" applyAlignment="1" applyProtection="1">
      <alignment horizontal="right"/>
    </xf>
    <xf numFmtId="0" fontId="32" fillId="15" borderId="55" xfId="0" quotePrefix="1" applyFont="1" applyFill="1" applyBorder="1" applyAlignment="1" applyProtection="1">
      <alignment horizontal="left"/>
    </xf>
    <xf numFmtId="0" fontId="32" fillId="15" borderId="55" xfId="0" applyFont="1" applyFill="1" applyBorder="1" applyAlignment="1" applyProtection="1">
      <alignment horizontal="left"/>
    </xf>
    <xf numFmtId="0" fontId="32" fillId="15" borderId="57" xfId="0" quotePrefix="1" applyFont="1" applyFill="1" applyBorder="1" applyAlignment="1" applyProtection="1">
      <alignment horizontal="left"/>
    </xf>
    <xf numFmtId="0" fontId="32" fillId="24" borderId="52" xfId="0" applyFont="1" applyFill="1" applyBorder="1" applyAlignment="1" applyProtection="1">
      <alignment horizontal="left"/>
    </xf>
    <xf numFmtId="3" fontId="32" fillId="24" borderId="52" xfId="0" applyNumberFormat="1" applyFont="1" applyFill="1" applyBorder="1" applyAlignment="1" applyProtection="1"/>
    <xf numFmtId="3" fontId="32" fillId="24" borderId="8" xfId="0" applyNumberFormat="1" applyFont="1" applyFill="1" applyBorder="1" applyAlignment="1" applyProtection="1"/>
    <xf numFmtId="3" fontId="32" fillId="24" borderId="3" xfId="0" applyNumberFormat="1" applyFont="1" applyFill="1" applyBorder="1" applyAlignment="1" applyProtection="1"/>
    <xf numFmtId="3" fontId="89" fillId="24" borderId="3" xfId="0" applyNumberFormat="1" applyFont="1" applyFill="1" applyBorder="1" applyAlignment="1" applyProtection="1">
      <alignment horizontal="center"/>
    </xf>
    <xf numFmtId="0" fontId="32" fillId="15" borderId="120" xfId="0" quotePrefix="1" applyFont="1" applyFill="1" applyBorder="1" applyAlignment="1" applyProtection="1">
      <alignment horizontal="left"/>
    </xf>
    <xf numFmtId="0" fontId="32" fillId="15" borderId="120" xfId="0" applyFont="1" applyFill="1" applyBorder="1" applyAlignment="1" applyProtection="1">
      <alignment horizontal="left"/>
    </xf>
    <xf numFmtId="3" fontId="32" fillId="15" borderId="120" xfId="0" applyNumberFormat="1" applyFont="1" applyFill="1" applyBorder="1" applyAlignment="1" applyProtection="1"/>
    <xf numFmtId="3" fontId="32" fillId="15" borderId="101" xfId="0" applyNumberFormat="1" applyFont="1" applyFill="1" applyBorder="1" applyAlignment="1" applyProtection="1"/>
    <xf numFmtId="3" fontId="32" fillId="15" borderId="98" xfId="0" applyNumberFormat="1" applyFont="1" applyFill="1" applyBorder="1" applyAlignment="1" applyProtection="1"/>
    <xf numFmtId="3" fontId="89" fillId="15" borderId="98" xfId="0" applyNumberFormat="1" applyFont="1" applyFill="1" applyBorder="1" applyAlignment="1" applyProtection="1">
      <alignment horizontal="center"/>
    </xf>
    <xf numFmtId="0" fontId="90" fillId="15" borderId="57" xfId="0" applyFont="1" applyFill="1" applyBorder="1" applyAlignment="1" applyProtection="1">
      <alignment horizontal="left"/>
    </xf>
    <xf numFmtId="0" fontId="32" fillId="24" borderId="53" xfId="0" applyFont="1" applyFill="1" applyBorder="1" applyAlignment="1" applyProtection="1">
      <alignment horizontal="left"/>
    </xf>
    <xf numFmtId="0" fontId="32" fillId="24" borderId="53" xfId="0" quotePrefix="1" applyFont="1" applyFill="1" applyBorder="1" applyAlignment="1" applyProtection="1">
      <alignment horizontal="left"/>
    </xf>
    <xf numFmtId="3" fontId="32" fillId="24" borderId="53" xfId="0" applyNumberFormat="1" applyFont="1" applyFill="1" applyBorder="1" applyAlignment="1" applyProtection="1"/>
    <xf numFmtId="3" fontId="32" fillId="24" borderId="20" xfId="0" applyNumberFormat="1" applyFont="1" applyFill="1" applyBorder="1" applyAlignment="1" applyProtection="1"/>
    <xf numFmtId="3" fontId="32" fillId="24" borderId="18" xfId="0" applyNumberFormat="1" applyFont="1" applyFill="1" applyBorder="1" applyAlignment="1" applyProtection="1"/>
    <xf numFmtId="3" fontId="89" fillId="24" borderId="18" xfId="0" applyNumberFormat="1" applyFont="1" applyFill="1" applyBorder="1" applyAlignment="1" applyProtection="1">
      <alignment horizontal="center"/>
    </xf>
    <xf numFmtId="0" fontId="32" fillId="24" borderId="54" xfId="0" applyFont="1" applyFill="1" applyBorder="1" applyAlignment="1" applyProtection="1">
      <alignment horizontal="left"/>
    </xf>
    <xf numFmtId="0" fontId="90" fillId="24" borderId="113" xfId="0" applyFont="1" applyFill="1" applyBorder="1" applyAlignment="1" applyProtection="1">
      <alignment horizontal="left"/>
    </xf>
    <xf numFmtId="0" fontId="32" fillId="24" borderId="54" xfId="0" quotePrefix="1" applyFont="1" applyFill="1" applyBorder="1" applyAlignment="1" applyProtection="1">
      <alignment horizontal="left"/>
    </xf>
    <xf numFmtId="3" fontId="32" fillId="24" borderId="54" xfId="0" applyNumberFormat="1" applyFont="1" applyFill="1" applyBorder="1" applyAlignment="1" applyProtection="1"/>
    <xf numFmtId="3" fontId="32" fillId="24" borderId="33" xfId="0" applyNumberFormat="1" applyFont="1" applyFill="1" applyBorder="1" applyAlignment="1" applyProtection="1"/>
    <xf numFmtId="3" fontId="32" fillId="24" borderId="34" xfId="0" applyNumberFormat="1" applyFont="1" applyFill="1" applyBorder="1" applyAlignment="1" applyProtection="1"/>
    <xf numFmtId="3" fontId="89" fillId="24" borderId="34" xfId="0" applyNumberFormat="1" applyFont="1" applyFill="1" applyBorder="1" applyAlignment="1" applyProtection="1">
      <alignment horizontal="center"/>
    </xf>
    <xf numFmtId="0" fontId="91" fillId="15" borderId="0" xfId="0" applyFont="1" applyFill="1" applyProtection="1"/>
    <xf numFmtId="0" fontId="32" fillId="15" borderId="73" xfId="0" quotePrefix="1" applyFont="1" applyFill="1" applyBorder="1" applyAlignment="1" applyProtection="1">
      <alignment horizontal="left"/>
    </xf>
    <xf numFmtId="3" fontId="32" fillId="15" borderId="73" xfId="0" quotePrefix="1" applyNumberFormat="1" applyFont="1" applyFill="1" applyBorder="1" applyAlignment="1" applyProtection="1"/>
    <xf numFmtId="3" fontId="32" fillId="15" borderId="56" xfId="0" quotePrefix="1" applyNumberFormat="1" applyFont="1" applyFill="1" applyBorder="1" applyAlignment="1" applyProtection="1"/>
    <xf numFmtId="3" fontId="32" fillId="15" borderId="1" xfId="0" quotePrefix="1" applyNumberFormat="1" applyFont="1" applyFill="1" applyBorder="1" applyAlignment="1" applyProtection="1"/>
    <xf numFmtId="3" fontId="89" fillId="15" borderId="1" xfId="0" quotePrefix="1" applyNumberFormat="1" applyFont="1" applyFill="1" applyBorder="1" applyAlignment="1" applyProtection="1">
      <alignment horizontal="center"/>
    </xf>
    <xf numFmtId="0" fontId="55" fillId="26" borderId="80" xfId="0" applyFont="1" applyFill="1" applyBorder="1" applyAlignment="1" applyProtection="1">
      <alignment horizontal="left"/>
    </xf>
    <xf numFmtId="0" fontId="54" fillId="26" borderId="80" xfId="0" applyFont="1" applyFill="1" applyBorder="1" applyAlignment="1" applyProtection="1">
      <alignment horizontal="left"/>
    </xf>
    <xf numFmtId="3" fontId="54" fillId="26" borderId="80" xfId="0" applyNumberFormat="1" applyFont="1" applyFill="1" applyBorder="1" applyAlignment="1" applyProtection="1"/>
    <xf numFmtId="3" fontId="32" fillId="26" borderId="40" xfId="0" applyNumberFormat="1" applyFont="1" applyFill="1" applyBorder="1" applyAlignment="1" applyProtection="1"/>
    <xf numFmtId="3" fontId="32" fillId="26" borderId="41" xfId="0" applyNumberFormat="1" applyFont="1" applyFill="1" applyBorder="1" applyAlignment="1" applyProtection="1"/>
    <xf numFmtId="3" fontId="181" fillId="26" borderId="41" xfId="2" applyNumberFormat="1" applyFont="1" applyFill="1" applyBorder="1" applyAlignment="1" applyProtection="1">
      <alignment vertical="center"/>
    </xf>
    <xf numFmtId="3" fontId="89" fillId="26" borderId="41" xfId="0" applyNumberFormat="1" applyFont="1" applyFill="1" applyBorder="1" applyAlignment="1" applyProtection="1">
      <alignment horizontal="center"/>
    </xf>
    <xf numFmtId="3" fontId="32" fillId="15" borderId="120" xfId="0" quotePrefix="1" applyNumberFormat="1" applyFont="1" applyFill="1" applyBorder="1" applyAlignment="1" applyProtection="1"/>
    <xf numFmtId="3" fontId="32" fillId="15" borderId="101" xfId="0" quotePrefix="1" applyNumberFormat="1" applyFont="1" applyFill="1" applyBorder="1" applyAlignment="1" applyProtection="1"/>
    <xf numFmtId="3" fontId="32" fillId="15" borderId="98" xfId="0" quotePrefix="1" applyNumberFormat="1" applyFont="1" applyFill="1" applyBorder="1" applyAlignment="1" applyProtection="1"/>
    <xf numFmtId="3" fontId="89" fillId="15" borderId="98" xfId="0" quotePrefix="1" applyNumberFormat="1" applyFont="1" applyFill="1" applyBorder="1" applyAlignment="1" applyProtection="1">
      <alignment horizontal="center"/>
    </xf>
    <xf numFmtId="3" fontId="32" fillId="15" borderId="55" xfId="0" quotePrefix="1" applyNumberFormat="1" applyFont="1" applyFill="1" applyBorder="1" applyAlignment="1" applyProtection="1"/>
    <xf numFmtId="3" fontId="32" fillId="15" borderId="24" xfId="0" quotePrefix="1" applyNumberFormat="1" applyFont="1" applyFill="1" applyBorder="1" applyAlignment="1" applyProtection="1"/>
    <xf numFmtId="3" fontId="32" fillId="15" borderId="22" xfId="0" quotePrefix="1" applyNumberFormat="1" applyFont="1" applyFill="1" applyBorder="1" applyAlignment="1" applyProtection="1"/>
    <xf numFmtId="3" fontId="89" fillId="15" borderId="22" xfId="0" quotePrefix="1" applyNumberFormat="1" applyFont="1" applyFill="1" applyBorder="1" applyAlignment="1" applyProtection="1">
      <alignment horizontal="center"/>
    </xf>
    <xf numFmtId="3" fontId="32" fillId="15" borderId="57" xfId="0" quotePrefix="1" applyNumberFormat="1" applyFont="1" applyFill="1" applyBorder="1" applyAlignment="1" applyProtection="1"/>
    <xf numFmtId="3" fontId="32" fillId="15" borderId="29" xfId="0" quotePrefix="1" applyNumberFormat="1" applyFont="1" applyFill="1" applyBorder="1" applyAlignment="1" applyProtection="1"/>
    <xf numFmtId="3" fontId="32" fillId="15" borderId="27" xfId="0" quotePrefix="1" applyNumberFormat="1" applyFont="1" applyFill="1" applyBorder="1" applyAlignment="1" applyProtection="1"/>
    <xf numFmtId="3" fontId="89" fillId="15" borderId="27" xfId="0" quotePrefix="1" applyNumberFormat="1" applyFont="1" applyFill="1" applyBorder="1" applyAlignment="1" applyProtection="1">
      <alignment horizontal="center"/>
    </xf>
    <xf numFmtId="0" fontId="32" fillId="34" borderId="52" xfId="0" applyFont="1" applyFill="1" applyBorder="1" applyAlignment="1" applyProtection="1">
      <alignment horizontal="left"/>
    </xf>
    <xf numFmtId="0" fontId="32" fillId="34" borderId="52" xfId="0" quotePrefix="1" applyFont="1" applyFill="1" applyBorder="1" applyAlignment="1" applyProtection="1">
      <alignment horizontal="left"/>
    </xf>
    <xf numFmtId="3" fontId="32" fillId="34" borderId="52" xfId="0" quotePrefix="1" applyNumberFormat="1" applyFont="1" applyFill="1" applyBorder="1" applyAlignment="1" applyProtection="1"/>
    <xf numFmtId="3" fontId="32" fillId="34" borderId="8" xfId="0" quotePrefix="1" applyNumberFormat="1" applyFont="1" applyFill="1" applyBorder="1" applyAlignment="1" applyProtection="1"/>
    <xf numFmtId="3" fontId="32" fillId="34" borderId="3" xfId="0" quotePrefix="1" applyNumberFormat="1" applyFont="1" applyFill="1" applyBorder="1" applyAlignment="1" applyProtection="1"/>
    <xf numFmtId="3" fontId="89" fillId="34" borderId="3" xfId="0" quotePrefix="1" applyNumberFormat="1" applyFont="1" applyFill="1" applyBorder="1" applyAlignment="1" applyProtection="1">
      <alignment horizontal="center"/>
    </xf>
    <xf numFmtId="164" fontId="32" fillId="15" borderId="120" xfId="16" applyFont="1" applyFill="1" applyBorder="1" applyAlignment="1" applyProtection="1">
      <alignment horizontal="left"/>
    </xf>
    <xf numFmtId="0" fontId="90" fillId="15" borderId="120" xfId="0" applyFont="1" applyFill="1" applyBorder="1" applyAlignment="1" applyProtection="1">
      <alignment horizontal="left"/>
    </xf>
    <xf numFmtId="0" fontId="32" fillId="15" borderId="54" xfId="0" quotePrefix="1" applyFont="1" applyFill="1" applyBorder="1" applyAlignment="1" applyProtection="1">
      <alignment horizontal="left"/>
    </xf>
    <xf numFmtId="0" fontId="55" fillId="24" borderId="80" xfId="0" quotePrefix="1" applyFont="1" applyFill="1" applyBorder="1" applyAlignment="1" applyProtection="1">
      <alignment horizontal="left"/>
    </xf>
    <xf numFmtId="0" fontId="54" fillId="24" borderId="80" xfId="0" applyFont="1" applyFill="1" applyBorder="1" applyAlignment="1" applyProtection="1">
      <alignment horizontal="left"/>
    </xf>
    <xf numFmtId="0" fontId="54" fillId="24" borderId="80" xfId="0" quotePrefix="1" applyFont="1" applyFill="1" applyBorder="1" applyAlignment="1" applyProtection="1">
      <alignment horizontal="left"/>
    </xf>
    <xf numFmtId="3" fontId="54" fillId="24" borderId="80" xfId="0" applyNumberFormat="1" applyFont="1" applyFill="1" applyBorder="1" applyAlignment="1" applyProtection="1"/>
    <xf numFmtId="3" fontId="32" fillId="24" borderId="40" xfId="0" applyNumberFormat="1" applyFont="1" applyFill="1" applyBorder="1" applyAlignment="1" applyProtection="1"/>
    <xf numFmtId="3" fontId="32" fillId="24" borderId="41" xfId="0" applyNumberFormat="1" applyFont="1" applyFill="1" applyBorder="1" applyAlignment="1" applyProtection="1"/>
    <xf numFmtId="3" fontId="89" fillId="24" borderId="41" xfId="0" applyNumberFormat="1" applyFont="1" applyFill="1" applyBorder="1" applyAlignment="1" applyProtection="1">
      <alignment horizontal="center"/>
    </xf>
    <xf numFmtId="0" fontId="55" fillId="19" borderId="92" xfId="0" applyFont="1" applyFill="1" applyBorder="1" applyAlignment="1" applyProtection="1">
      <alignment horizontal="left"/>
    </xf>
    <xf numFmtId="0" fontId="54" fillId="19" borderId="92" xfId="0" applyFont="1" applyFill="1" applyBorder="1" applyAlignment="1" applyProtection="1">
      <alignment horizontal="left"/>
    </xf>
    <xf numFmtId="175" fontId="54" fillId="19" borderId="92" xfId="0" applyNumberFormat="1" applyFont="1" applyFill="1" applyBorder="1" applyAlignment="1" applyProtection="1"/>
    <xf numFmtId="175" fontId="32" fillId="17" borderId="86" xfId="0" applyNumberFormat="1" applyFont="1" applyFill="1" applyBorder="1" applyAlignment="1" applyProtection="1"/>
    <xf numFmtId="175" fontId="32" fillId="17" borderId="93" xfId="0" applyNumberFormat="1" applyFont="1" applyFill="1" applyBorder="1" applyAlignment="1" applyProtection="1"/>
    <xf numFmtId="3" fontId="89" fillId="19" borderId="93" xfId="0" applyNumberFormat="1" applyFont="1" applyFill="1" applyBorder="1" applyAlignment="1" applyProtection="1">
      <alignment horizontal="center"/>
    </xf>
    <xf numFmtId="0" fontId="200" fillId="35" borderId="31" xfId="6" applyFont="1" applyFill="1" applyBorder="1" applyAlignment="1" applyProtection="1">
      <alignment horizontal="center"/>
    </xf>
    <xf numFmtId="0" fontId="83" fillId="15" borderId="16" xfId="0" quotePrefix="1" applyFont="1" applyFill="1" applyBorder="1" applyAlignment="1" applyProtection="1">
      <alignment horizontal="left"/>
    </xf>
    <xf numFmtId="175" fontId="201" fillId="15" borderId="16" xfId="0" quotePrefix="1" applyNumberFormat="1" applyFont="1" applyFill="1" applyBorder="1" applyAlignment="1" applyProtection="1"/>
    <xf numFmtId="175" fontId="202" fillId="15" borderId="16" xfId="0" quotePrefix="1" applyNumberFormat="1" applyFont="1" applyFill="1" applyBorder="1" applyAlignment="1" applyProtection="1"/>
    <xf numFmtId="3" fontId="89" fillId="15" borderId="15" xfId="0" quotePrefix="1" applyNumberFormat="1" applyFont="1" applyFill="1" applyBorder="1" applyAlignment="1" applyProtection="1">
      <alignment horizontal="center"/>
    </xf>
    <xf numFmtId="0" fontId="54" fillId="19" borderId="80" xfId="0" applyFont="1" applyFill="1" applyBorder="1" applyAlignment="1" applyProtection="1">
      <alignment horizontal="left"/>
    </xf>
    <xf numFmtId="175" fontId="54" fillId="19" borderId="80" xfId="0" applyNumberFormat="1" applyFont="1" applyFill="1" applyBorder="1" applyAlignment="1" applyProtection="1">
      <alignment horizontal="right"/>
    </xf>
    <xf numFmtId="175" fontId="32" fillId="17" borderId="40" xfId="0" applyNumberFormat="1" applyFont="1" applyFill="1" applyBorder="1" applyAlignment="1" applyProtection="1">
      <alignment horizontal="right"/>
    </xf>
    <xf numFmtId="175" fontId="32" fillId="17" borderId="41" xfId="0" applyNumberFormat="1" applyFont="1" applyFill="1" applyBorder="1" applyAlignment="1" applyProtection="1">
      <alignment horizontal="right"/>
    </xf>
    <xf numFmtId="3" fontId="89" fillId="19" borderId="41" xfId="0" applyNumberFormat="1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left"/>
    </xf>
    <xf numFmtId="3" fontId="54" fillId="15" borderId="73" xfId="0" applyNumberFormat="1" applyFont="1" applyFill="1" applyBorder="1" applyAlignment="1" applyProtection="1">
      <alignment horizontal="right"/>
    </xf>
    <xf numFmtId="3" fontId="54" fillId="36" borderId="73" xfId="0" applyNumberFormat="1" applyFont="1" applyFill="1" applyBorder="1" applyAlignment="1" applyProtection="1">
      <alignment horizontal="right"/>
    </xf>
    <xf numFmtId="3" fontId="32" fillId="15" borderId="56" xfId="0" applyNumberFormat="1" applyFont="1" applyFill="1" applyBorder="1" applyAlignment="1" applyProtection="1">
      <alignment horizontal="right"/>
    </xf>
    <xf numFmtId="3" fontId="32" fillId="15" borderId="1" xfId="0" applyNumberFormat="1" applyFont="1" applyFill="1" applyBorder="1" applyAlignment="1" applyProtection="1">
      <alignment horizontal="right"/>
    </xf>
    <xf numFmtId="3" fontId="89" fillId="15" borderId="1" xfId="0" applyNumberFormat="1" applyFont="1" applyFill="1" applyBorder="1" applyAlignment="1" applyProtection="1">
      <alignment horizontal="center"/>
    </xf>
    <xf numFmtId="0" fontId="83" fillId="15" borderId="99" xfId="0" applyFont="1" applyFill="1" applyBorder="1" applyProtection="1"/>
    <xf numFmtId="165" fontId="32" fillId="0" borderId="99" xfId="0" applyNumberFormat="1" applyFont="1" applyBorder="1" applyProtection="1"/>
    <xf numFmtId="0" fontId="83" fillId="15" borderId="23" xfId="0" applyFont="1" applyFill="1" applyBorder="1" applyProtection="1"/>
    <xf numFmtId="0" fontId="32" fillId="31" borderId="53" xfId="0" applyFont="1" applyFill="1" applyBorder="1" applyAlignment="1" applyProtection="1">
      <alignment horizontal="left"/>
    </xf>
    <xf numFmtId="3" fontId="32" fillId="31" borderId="53" xfId="0" quotePrefix="1" applyNumberFormat="1" applyFont="1" applyFill="1" applyBorder="1" applyAlignment="1" applyProtection="1"/>
    <xf numFmtId="3" fontId="32" fillId="31" borderId="20" xfId="0" quotePrefix="1" applyNumberFormat="1" applyFont="1" applyFill="1" applyBorder="1" applyAlignment="1" applyProtection="1"/>
    <xf numFmtId="3" fontId="32" fillId="31" borderId="18" xfId="0" quotePrefix="1" applyNumberFormat="1" applyFont="1" applyFill="1" applyBorder="1" applyAlignment="1" applyProtection="1"/>
    <xf numFmtId="3" fontId="89" fillId="31" borderId="18" xfId="0" quotePrefix="1" applyNumberFormat="1" applyFont="1" applyFill="1" applyBorder="1" applyAlignment="1" applyProtection="1">
      <alignment horizontal="center"/>
    </xf>
    <xf numFmtId="165" fontId="32" fillId="0" borderId="23" xfId="0" applyNumberFormat="1" applyFont="1" applyBorder="1" applyProtection="1"/>
    <xf numFmtId="0" fontId="32" fillId="31" borderId="55" xfId="0" applyFont="1" applyFill="1" applyBorder="1" applyAlignment="1" applyProtection="1">
      <alignment horizontal="left"/>
    </xf>
    <xf numFmtId="3" fontId="32" fillId="31" borderId="55" xfId="0" quotePrefix="1" applyNumberFormat="1" applyFont="1" applyFill="1" applyBorder="1" applyAlignment="1" applyProtection="1"/>
    <xf numFmtId="3" fontId="32" fillId="31" borderId="24" xfId="0" quotePrefix="1" applyNumberFormat="1" applyFont="1" applyFill="1" applyBorder="1" applyAlignment="1" applyProtection="1"/>
    <xf numFmtId="3" fontId="32" fillId="31" borderId="22" xfId="0" quotePrefix="1" applyNumberFormat="1" applyFont="1" applyFill="1" applyBorder="1" applyAlignment="1" applyProtection="1"/>
    <xf numFmtId="3" fontId="89" fillId="31" borderId="22" xfId="0" quotePrefix="1" applyNumberFormat="1" applyFont="1" applyFill="1" applyBorder="1" applyAlignment="1" applyProtection="1">
      <alignment horizontal="center"/>
    </xf>
    <xf numFmtId="165" fontId="32" fillId="31" borderId="55" xfId="0" applyNumberFormat="1" applyFont="1" applyFill="1" applyBorder="1" applyProtection="1"/>
    <xf numFmtId="165" fontId="32" fillId="31" borderId="54" xfId="0" applyNumberFormat="1" applyFont="1" applyFill="1" applyBorder="1" applyProtection="1"/>
    <xf numFmtId="3" fontId="32" fillId="31" borderId="54" xfId="0" quotePrefix="1" applyNumberFormat="1" applyFont="1" applyFill="1" applyBorder="1" applyAlignment="1" applyProtection="1"/>
    <xf numFmtId="3" fontId="32" fillId="31" borderId="33" xfId="0" quotePrefix="1" applyNumberFormat="1" applyFont="1" applyFill="1" applyBorder="1" applyAlignment="1" applyProtection="1"/>
    <xf numFmtId="3" fontId="32" fillId="31" borderId="34" xfId="0" quotePrefix="1" applyNumberFormat="1" applyFont="1" applyFill="1" applyBorder="1" applyAlignment="1" applyProtection="1"/>
    <xf numFmtId="3" fontId="89" fillId="31" borderId="34" xfId="0" quotePrefix="1" applyNumberFormat="1" applyFont="1" applyFill="1" applyBorder="1" applyAlignment="1" applyProtection="1">
      <alignment horizontal="center"/>
    </xf>
    <xf numFmtId="0" fontId="32" fillId="31" borderId="54" xfId="0" applyFont="1" applyFill="1" applyBorder="1" applyAlignment="1" applyProtection="1">
      <alignment horizontal="left"/>
    </xf>
    <xf numFmtId="0" fontId="32" fillId="31" borderId="53" xfId="0" quotePrefix="1" applyFont="1" applyFill="1" applyBorder="1" applyAlignment="1" applyProtection="1">
      <alignment horizontal="left"/>
    </xf>
    <xf numFmtId="0" fontId="54" fillId="31" borderId="54" xfId="0" applyFont="1" applyFill="1" applyBorder="1" applyAlignment="1" applyProtection="1">
      <alignment horizontal="left"/>
    </xf>
    <xf numFmtId="0" fontId="54" fillId="15" borderId="120" xfId="0" quotePrefix="1" applyFont="1" applyFill="1" applyBorder="1" applyAlignment="1" applyProtection="1">
      <alignment horizontal="left"/>
    </xf>
    <xf numFmtId="165" fontId="32" fillId="15" borderId="55" xfId="0" applyNumberFormat="1" applyFont="1" applyFill="1" applyBorder="1" applyProtection="1"/>
    <xf numFmtId="0" fontId="83" fillId="15" borderId="38" xfId="0" applyFont="1" applyFill="1" applyBorder="1" applyProtection="1"/>
    <xf numFmtId="0" fontId="32" fillId="31" borderId="121" xfId="0" applyFont="1" applyFill="1" applyBorder="1" applyAlignment="1" applyProtection="1">
      <alignment horizontal="left"/>
    </xf>
    <xf numFmtId="165" fontId="32" fillId="0" borderId="38" xfId="0" applyNumberFormat="1" applyFont="1" applyBorder="1" applyProtection="1"/>
    <xf numFmtId="165" fontId="32" fillId="15" borderId="122" xfId="0" applyNumberFormat="1" applyFont="1" applyFill="1" applyBorder="1" applyProtection="1"/>
    <xf numFmtId="1" fontId="54" fillId="15" borderId="123" xfId="0" applyNumberFormat="1" applyFont="1" applyFill="1" applyBorder="1" applyAlignment="1" applyProtection="1"/>
    <xf numFmtId="1" fontId="32" fillId="15" borderId="0" xfId="0" quotePrefix="1" applyNumberFormat="1" applyFont="1" applyFill="1" applyBorder="1" applyAlignment="1" applyProtection="1">
      <alignment horizontal="right"/>
    </xf>
    <xf numFmtId="0" fontId="32" fillId="15" borderId="124" xfId="0" applyFont="1" applyFill="1" applyBorder="1" applyAlignment="1" applyProtection="1">
      <alignment horizontal="left"/>
    </xf>
    <xf numFmtId="0" fontId="32" fillId="15" borderId="122" xfId="0" applyFont="1" applyFill="1" applyBorder="1" applyAlignment="1" applyProtection="1">
      <alignment horizontal="left"/>
    </xf>
    <xf numFmtId="1" fontId="54" fillId="15" borderId="125" xfId="0" applyNumberFormat="1" applyFont="1" applyFill="1" applyBorder="1" applyProtection="1"/>
    <xf numFmtId="1" fontId="54" fillId="15" borderId="126" xfId="0" applyNumberFormat="1" applyFont="1" applyFill="1" applyBorder="1" applyProtection="1"/>
    <xf numFmtId="3" fontId="32" fillId="15" borderId="0" xfId="0" applyNumberFormat="1" applyFont="1" applyFill="1" applyBorder="1" applyProtection="1"/>
    <xf numFmtId="0" fontId="83" fillId="15" borderId="96" xfId="0" quotePrefix="1" applyFont="1" applyFill="1" applyBorder="1" applyAlignment="1" applyProtection="1">
      <alignment horizontal="left"/>
    </xf>
    <xf numFmtId="175" fontId="201" fillId="15" borderId="96" xfId="0" quotePrefix="1" applyNumberFormat="1" applyFont="1" applyFill="1" applyBorder="1" applyAlignment="1" applyProtection="1"/>
    <xf numFmtId="175" fontId="202" fillId="15" borderId="96" xfId="0" quotePrefix="1" applyNumberFormat="1" applyFont="1" applyFill="1" applyBorder="1" applyAlignment="1" applyProtection="1"/>
    <xf numFmtId="0" fontId="32" fillId="15" borderId="0" xfId="0" applyFont="1" applyFill="1" applyBorder="1" applyAlignment="1" applyProtection="1">
      <alignment horizontal="left"/>
    </xf>
    <xf numFmtId="1" fontId="54" fillId="15" borderId="0" xfId="0" applyNumberFormat="1" applyFont="1" applyFill="1" applyBorder="1" applyProtection="1"/>
    <xf numFmtId="0" fontId="3" fillId="15" borderId="0" xfId="2" applyFont="1" applyFill="1" applyBorder="1" applyAlignment="1" applyProtection="1">
      <alignment horizontal="left" vertical="center"/>
    </xf>
    <xf numFmtId="1" fontId="54" fillId="15" borderId="12" xfId="0" applyNumberFormat="1" applyFont="1" applyFill="1" applyBorder="1" applyProtection="1"/>
    <xf numFmtId="0" fontId="32" fillId="15" borderId="0" xfId="0" applyFont="1" applyFill="1" applyBorder="1" applyAlignment="1" applyProtection="1">
      <alignment horizontal="right"/>
    </xf>
    <xf numFmtId="0" fontId="88" fillId="15" borderId="0" xfId="0" applyFont="1" applyFill="1" applyBorder="1" applyAlignment="1" applyProtection="1">
      <alignment horizontal="center"/>
    </xf>
    <xf numFmtId="0" fontId="88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Protection="1"/>
    <xf numFmtId="0" fontId="93" fillId="15" borderId="0" xfId="0" applyFont="1" applyFill="1" applyProtection="1"/>
    <xf numFmtId="0" fontId="89" fillId="15" borderId="0" xfId="0" applyFont="1" applyFill="1" applyBorder="1" applyAlignment="1" applyProtection="1">
      <alignment horizontal="right"/>
    </xf>
    <xf numFmtId="3" fontId="84" fillId="15" borderId="0" xfId="0" applyNumberFormat="1" applyFont="1" applyFill="1" applyProtection="1"/>
    <xf numFmtId="1" fontId="54" fillId="15" borderId="99" xfId="0" applyNumberFormat="1" applyFont="1" applyFill="1" applyBorder="1" applyProtection="1"/>
    <xf numFmtId="0" fontId="54" fillId="15" borderId="0" xfId="0" applyFont="1" applyFill="1" applyBorder="1" applyAlignment="1" applyProtection="1">
      <alignment horizontal="left"/>
    </xf>
    <xf numFmtId="1" fontId="89" fillId="15" borderId="0" xfId="0" applyNumberFormat="1" applyFont="1" applyFill="1" applyBorder="1" applyAlignment="1" applyProtection="1">
      <alignment horizontal="right"/>
    </xf>
    <xf numFmtId="3" fontId="84" fillId="15" borderId="99" xfId="0" applyNumberFormat="1" applyFont="1" applyFill="1" applyBorder="1" applyProtection="1"/>
    <xf numFmtId="165" fontId="85" fillId="15" borderId="0" xfId="0" quotePrefix="1" applyNumberFormat="1" applyFont="1" applyFill="1" applyBorder="1" applyAlignment="1" applyProtection="1">
      <alignment horizontal="left"/>
    </xf>
    <xf numFmtId="3" fontId="54" fillId="15" borderId="0" xfId="0" applyNumberFormat="1" applyFont="1" applyFill="1" applyBorder="1" applyProtection="1"/>
    <xf numFmtId="0" fontId="89" fillId="15" borderId="0" xfId="0" quotePrefix="1" applyFont="1" applyFill="1" applyBorder="1" applyAlignment="1" applyProtection="1">
      <alignment horizontal="left"/>
    </xf>
    <xf numFmtId="0" fontId="83" fillId="32" borderId="0" xfId="0" applyFont="1" applyFill="1" applyProtection="1"/>
    <xf numFmtId="0" fontId="84" fillId="32" borderId="0" xfId="0" applyFont="1" applyFill="1" applyProtection="1"/>
    <xf numFmtId="0" fontId="83" fillId="17" borderId="0" xfId="5" applyFont="1" applyFill="1" applyBorder="1" applyProtection="1"/>
    <xf numFmtId="0" fontId="155" fillId="17" borderId="0" xfId="2" quotePrefix="1" applyFont="1" applyFill="1" applyAlignment="1" applyProtection="1">
      <alignment vertical="center"/>
    </xf>
    <xf numFmtId="0" fontId="83" fillId="17" borderId="0" xfId="5" applyFont="1" applyFill="1" applyProtection="1"/>
    <xf numFmtId="0" fontId="203" fillId="17" borderId="0" xfId="8" applyFont="1" applyFill="1" applyProtection="1"/>
    <xf numFmtId="0" fontId="154" fillId="17" borderId="0" xfId="5" applyFont="1" applyFill="1" applyAlignment="1" applyProtection="1">
      <alignment horizontal="center" vertical="center"/>
    </xf>
    <xf numFmtId="0" fontId="204" fillId="17" borderId="0" xfId="14" applyFont="1" applyFill="1" applyBorder="1" applyAlignment="1" applyProtection="1">
      <alignment horizontal="left"/>
    </xf>
    <xf numFmtId="0" fontId="155" fillId="12" borderId="0" xfId="14" applyFont="1" applyFill="1" applyAlignment="1" applyProtection="1">
      <alignment horizontal="left"/>
    </xf>
    <xf numFmtId="0" fontId="84" fillId="17" borderId="0" xfId="5" applyFont="1" applyFill="1" applyBorder="1" applyProtection="1"/>
    <xf numFmtId="0" fontId="153" fillId="17" borderId="0" xfId="0" applyNumberFormat="1" applyFont="1" applyFill="1" applyBorder="1" applyAlignment="1" applyProtection="1">
      <alignment horizontal="left"/>
    </xf>
    <xf numFmtId="0" fontId="154" fillId="17" borderId="0" xfId="5" applyNumberFormat="1" applyFont="1" applyFill="1" applyAlignment="1" applyProtection="1">
      <alignment horizontal="center" vertical="center"/>
    </xf>
    <xf numFmtId="0" fontId="84" fillId="17" borderId="0" xfId="5" applyNumberFormat="1" applyFont="1" applyFill="1" applyBorder="1" applyProtection="1"/>
    <xf numFmtId="0" fontId="32" fillId="32" borderId="0" xfId="5" applyFont="1" applyFill="1" applyBorder="1" applyProtection="1"/>
    <xf numFmtId="0" fontId="83" fillId="32" borderId="0" xfId="5" applyFont="1" applyFill="1" applyBorder="1" applyProtection="1"/>
    <xf numFmtId="0" fontId="84" fillId="17" borderId="0" xfId="5" applyFont="1" applyFill="1" applyAlignment="1" applyProtection="1">
      <alignment horizontal="right"/>
    </xf>
    <xf numFmtId="173" fontId="205" fillId="15" borderId="3" xfId="8" applyNumberFormat="1" applyFont="1" applyFill="1" applyBorder="1" applyAlignment="1" applyProtection="1">
      <alignment horizontal="center" vertical="center"/>
    </xf>
    <xf numFmtId="172" fontId="197" fillId="15" borderId="3" xfId="2" applyNumberFormat="1" applyFont="1" applyFill="1" applyBorder="1" applyAlignment="1" applyProtection="1">
      <alignment horizontal="center" vertical="center"/>
    </xf>
    <xf numFmtId="0" fontId="29" fillId="17" borderId="0" xfId="8" applyFont="1" applyFill="1" applyBorder="1" applyAlignment="1" applyProtection="1">
      <alignment horizontal="center"/>
    </xf>
    <xf numFmtId="0" fontId="29" fillId="17" borderId="0" xfId="8" applyFont="1" applyFill="1" applyProtection="1"/>
    <xf numFmtId="0" fontId="150" fillId="15" borderId="3" xfId="0" applyNumberFormat="1" applyFont="1" applyFill="1" applyBorder="1" applyAlignment="1" applyProtection="1">
      <alignment horizontal="center" vertical="center"/>
    </xf>
    <xf numFmtId="0" fontId="199" fillId="15" borderId="3" xfId="2" applyNumberFormat="1" applyFont="1" applyFill="1" applyBorder="1" applyAlignment="1" applyProtection="1">
      <alignment horizontal="center" vertical="center"/>
    </xf>
    <xf numFmtId="0" fontId="29" fillId="17" borderId="0" xfId="8" applyNumberFormat="1" applyFont="1" applyFill="1" applyProtection="1"/>
    <xf numFmtId="0" fontId="29" fillId="32" borderId="0" xfId="8" applyFont="1" applyFill="1" applyProtection="1"/>
    <xf numFmtId="0" fontId="12" fillId="17" borderId="0" xfId="2" quotePrefix="1" applyFont="1" applyFill="1" applyAlignment="1" applyProtection="1">
      <alignment vertical="center"/>
    </xf>
    <xf numFmtId="0" fontId="84" fillId="17" borderId="0" xfId="5" quotePrefix="1" applyFont="1" applyFill="1" applyAlignment="1" applyProtection="1">
      <alignment horizontal="left"/>
    </xf>
    <xf numFmtId="0" fontId="84" fillId="17" borderId="0" xfId="5" quotePrefix="1" applyNumberFormat="1" applyFont="1" applyFill="1" applyAlignment="1" applyProtection="1">
      <alignment horizontal="left"/>
    </xf>
    <xf numFmtId="0" fontId="197" fillId="17" borderId="0" xfId="2" quotePrefix="1" applyFont="1" applyFill="1" applyBorder="1" applyAlignment="1" applyProtection="1"/>
    <xf numFmtId="0" fontId="206" fillId="17" borderId="0" xfId="5" applyFont="1" applyFill="1" applyBorder="1" applyAlignment="1" applyProtection="1">
      <alignment horizontal="right"/>
    </xf>
    <xf numFmtId="0" fontId="207" fillId="17" borderId="0" xfId="8" applyFont="1" applyFill="1" applyBorder="1" applyAlignment="1" applyProtection="1">
      <alignment horizontal="right"/>
    </xf>
    <xf numFmtId="172" fontId="208" fillId="15" borderId="3" xfId="14" applyNumberFormat="1" applyFont="1" applyFill="1" applyBorder="1" applyAlignment="1" applyProtection="1">
      <alignment horizontal="center" vertical="center"/>
    </xf>
    <xf numFmtId="0" fontId="205" fillId="17" borderId="0" xfId="14" applyFont="1" applyFill="1" applyBorder="1" applyAlignment="1" applyProtection="1">
      <alignment horizontal="left"/>
    </xf>
    <xf numFmtId="0" fontId="6" fillId="17" borderId="0" xfId="8" applyFont="1" applyFill="1" applyBorder="1" applyAlignment="1" applyProtection="1">
      <alignment horizontal="right"/>
    </xf>
    <xf numFmtId="0" fontId="209" fillId="17" borderId="0" xfId="8" applyFont="1" applyFill="1" applyBorder="1" applyAlignment="1" applyProtection="1">
      <alignment horizontal="center"/>
    </xf>
    <xf numFmtId="175" fontId="210" fillId="17" borderId="0" xfId="15" applyNumberFormat="1" applyFont="1" applyFill="1" applyBorder="1" applyAlignment="1" applyProtection="1"/>
    <xf numFmtId="38" fontId="210" fillId="17" borderId="0" xfId="15" applyNumberFormat="1" applyFont="1" applyFill="1" applyBorder="1" applyProtection="1"/>
    <xf numFmtId="0" fontId="210" fillId="17" borderId="0" xfId="15" applyNumberFormat="1" applyFont="1" applyFill="1" applyAlignment="1" applyProtection="1"/>
    <xf numFmtId="0" fontId="206" fillId="17" borderId="0" xfId="5" quotePrefix="1" applyFont="1" applyFill="1" applyBorder="1" applyAlignment="1" applyProtection="1">
      <alignment horizontal="left"/>
    </xf>
    <xf numFmtId="0" fontId="211" fillId="17" borderId="0" xfId="5" applyFont="1" applyFill="1" applyBorder="1" applyAlignment="1" applyProtection="1"/>
    <xf numFmtId="166" fontId="212" fillId="15" borderId="3" xfId="2" applyNumberFormat="1" applyFont="1" applyFill="1" applyBorder="1" applyAlignment="1" applyProtection="1">
      <alignment horizontal="center" vertical="center"/>
    </xf>
    <xf numFmtId="0" fontId="213" fillId="35" borderId="0" xfId="5" quotePrefix="1" applyFont="1" applyFill="1" applyAlignment="1" applyProtection="1">
      <alignment horizontal="center"/>
    </xf>
    <xf numFmtId="166" fontId="99" fillId="15" borderId="3" xfId="2" applyNumberFormat="1" applyFont="1" applyFill="1" applyBorder="1" applyAlignment="1" applyProtection="1">
      <alignment horizontal="center" vertical="center"/>
    </xf>
    <xf numFmtId="0" fontId="32" fillId="17" borderId="0" xfId="5" applyNumberFormat="1" applyFont="1" applyFill="1" applyBorder="1" applyProtection="1"/>
    <xf numFmtId="0" fontId="32" fillId="17" borderId="0" xfId="5" applyFont="1" applyFill="1" applyBorder="1" applyProtection="1"/>
    <xf numFmtId="0" fontId="54" fillId="17" borderId="47" xfId="5" applyFont="1" applyFill="1" applyBorder="1" applyProtection="1"/>
    <xf numFmtId="165" fontId="54" fillId="17" borderId="0" xfId="5" applyNumberFormat="1" applyFont="1" applyFill="1" applyBorder="1" applyProtection="1"/>
    <xf numFmtId="0" fontId="54" fillId="17" borderId="47" xfId="5" applyNumberFormat="1" applyFont="1" applyFill="1" applyBorder="1" applyProtection="1"/>
    <xf numFmtId="165" fontId="54" fillId="17" borderId="0" xfId="5" applyNumberFormat="1" applyFont="1" applyFill="1" applyBorder="1" applyAlignment="1" applyProtection="1">
      <alignment horizontal="left"/>
    </xf>
    <xf numFmtId="178" fontId="54" fillId="15" borderId="95" xfId="5" quotePrefix="1" applyNumberFormat="1" applyFont="1" applyFill="1" applyBorder="1" applyAlignment="1" applyProtection="1">
      <alignment horizontal="center"/>
    </xf>
    <xf numFmtId="178" fontId="54" fillId="15" borderId="96" xfId="5" quotePrefix="1" applyNumberFormat="1" applyFont="1" applyFill="1" applyBorder="1" applyAlignment="1" applyProtection="1">
      <alignment horizontal="center"/>
    </xf>
    <xf numFmtId="178" fontId="54" fillId="15" borderId="97" xfId="5" quotePrefix="1" applyNumberFormat="1" applyFont="1" applyFill="1" applyBorder="1" applyAlignment="1" applyProtection="1">
      <alignment horizontal="center"/>
    </xf>
    <xf numFmtId="178" fontId="173" fillId="19" borderId="117" xfId="5" quotePrefix="1" applyNumberFormat="1" applyFont="1" applyFill="1" applyBorder="1" applyAlignment="1" applyProtection="1">
      <alignment horizontal="center" wrapText="1"/>
    </xf>
    <xf numFmtId="178" fontId="172" fillId="19" borderId="117" xfId="5" quotePrefix="1" applyNumberFormat="1" applyFont="1" applyFill="1" applyBorder="1" applyAlignment="1" applyProtection="1">
      <alignment horizontal="center" vertical="center" wrapText="1"/>
    </xf>
    <xf numFmtId="178" fontId="214" fillId="37" borderId="117" xfId="5" quotePrefix="1" applyNumberFormat="1" applyFont="1" applyFill="1" applyBorder="1" applyAlignment="1" applyProtection="1">
      <alignment horizontal="center" vertical="center" wrapText="1"/>
    </xf>
    <xf numFmtId="178" fontId="152" fillId="37" borderId="117" xfId="5" quotePrefix="1" applyNumberFormat="1" applyFont="1" applyFill="1" applyBorder="1" applyAlignment="1" applyProtection="1">
      <alignment horizontal="center" vertical="center" wrapText="1"/>
    </xf>
    <xf numFmtId="178" fontId="215" fillId="38" borderId="117" xfId="5" quotePrefix="1" applyNumberFormat="1" applyFont="1" applyFill="1" applyBorder="1" applyAlignment="1" applyProtection="1">
      <alignment horizontal="center" wrapText="1"/>
    </xf>
    <xf numFmtId="178" fontId="54" fillId="15" borderId="127" xfId="5" quotePrefix="1" applyNumberFormat="1" applyFont="1" applyFill="1" applyBorder="1" applyAlignment="1" applyProtection="1">
      <alignment horizontal="center" wrapText="1"/>
    </xf>
    <xf numFmtId="165" fontId="54" fillId="17" borderId="17" xfId="5" applyNumberFormat="1" applyFont="1" applyFill="1" applyBorder="1" applyAlignment="1" applyProtection="1">
      <alignment horizontal="center" vertical="center" wrapText="1"/>
    </xf>
    <xf numFmtId="0" fontId="88" fillId="15" borderId="117" xfId="5" quotePrefix="1" applyNumberFormat="1" applyFont="1" applyFill="1" applyBorder="1" applyAlignment="1" applyProtection="1">
      <alignment horizontal="center" wrapText="1"/>
    </xf>
    <xf numFmtId="0" fontId="54" fillId="15" borderId="117" xfId="5" quotePrefix="1" applyNumberFormat="1" applyFont="1" applyFill="1" applyBorder="1" applyAlignment="1" applyProtection="1">
      <alignment horizontal="center" wrapText="1"/>
    </xf>
    <xf numFmtId="0" fontId="55" fillId="15" borderId="122" xfId="5" quotePrefix="1" applyFont="1" applyFill="1" applyBorder="1" applyAlignment="1" applyProtection="1">
      <alignment horizontal="left" vertical="top"/>
    </xf>
    <xf numFmtId="0" fontId="55" fillId="15" borderId="47" xfId="5" quotePrefix="1" applyFont="1" applyFill="1" applyBorder="1" applyAlignment="1" applyProtection="1">
      <alignment horizontal="center" vertical="top"/>
    </xf>
    <xf numFmtId="0" fontId="55" fillId="15" borderId="48" xfId="5" quotePrefix="1" applyFont="1" applyFill="1" applyBorder="1" applyAlignment="1" applyProtection="1">
      <alignment horizontal="center" vertical="top"/>
    </xf>
    <xf numFmtId="179" fontId="173" fillId="19" borderId="123" xfId="5" quotePrefix="1" applyNumberFormat="1" applyFont="1" applyFill="1" applyBorder="1" applyAlignment="1" applyProtection="1">
      <alignment horizontal="center"/>
    </xf>
    <xf numFmtId="166" fontId="216" fillId="19" borderId="123" xfId="5" quotePrefix="1" applyNumberFormat="1" applyFont="1" applyFill="1" applyBorder="1" applyAlignment="1" applyProtection="1">
      <alignment horizontal="center"/>
    </xf>
    <xf numFmtId="179" fontId="154" fillId="37" borderId="123" xfId="5" quotePrefix="1" applyNumberFormat="1" applyFont="1" applyFill="1" applyBorder="1" applyAlignment="1" applyProtection="1">
      <alignment horizontal="center"/>
    </xf>
    <xf numFmtId="166" fontId="152" fillId="37" borderId="123" xfId="5" quotePrefix="1" applyNumberFormat="1" applyFont="1" applyFill="1" applyBorder="1" applyAlignment="1" applyProtection="1">
      <alignment horizontal="center"/>
    </xf>
    <xf numFmtId="166" fontId="84" fillId="17" borderId="0" xfId="5" applyNumberFormat="1" applyFont="1" applyFill="1" applyAlignment="1" applyProtection="1">
      <alignment horizontal="right"/>
    </xf>
    <xf numFmtId="166" fontId="215" fillId="38" borderId="123" xfId="5" quotePrefix="1" applyNumberFormat="1" applyFont="1" applyFill="1" applyBorder="1" applyAlignment="1" applyProtection="1">
      <alignment horizontal="center"/>
    </xf>
    <xf numFmtId="166" fontId="54" fillId="15" borderId="128" xfId="5" quotePrefix="1" applyNumberFormat="1" applyFont="1" applyFill="1" applyBorder="1" applyAlignment="1" applyProtection="1">
      <alignment horizontal="center"/>
    </xf>
    <xf numFmtId="0" fontId="54" fillId="17" borderId="17" xfId="5" applyFont="1" applyFill="1" applyBorder="1" applyAlignment="1" applyProtection="1">
      <alignment horizontal="center"/>
    </xf>
    <xf numFmtId="179" fontId="32" fillId="15" borderId="123" xfId="5" quotePrefix="1" applyNumberFormat="1" applyFont="1" applyFill="1" applyBorder="1" applyAlignment="1" applyProtection="1">
      <alignment horizontal="center"/>
    </xf>
    <xf numFmtId="0" fontId="32" fillId="17" borderId="0" xfId="5" applyFont="1" applyFill="1" applyProtection="1"/>
    <xf numFmtId="0" fontId="32" fillId="15" borderId="11" xfId="5" applyFont="1" applyFill="1" applyBorder="1" applyAlignment="1" applyProtection="1">
      <alignment horizontal="left"/>
    </xf>
    <xf numFmtId="0" fontId="32" fillId="15" borderId="0" xfId="5" applyFont="1" applyFill="1" applyBorder="1" applyAlignment="1" applyProtection="1">
      <alignment horizontal="center"/>
    </xf>
    <xf numFmtId="0" fontId="32" fillId="15" borderId="2" xfId="5" applyFont="1" applyFill="1" applyBorder="1" applyAlignment="1" applyProtection="1">
      <alignment horizontal="center"/>
    </xf>
    <xf numFmtId="0" fontId="32" fillId="15" borderId="52" xfId="5" quotePrefix="1" applyFont="1" applyFill="1" applyBorder="1" applyAlignment="1" applyProtection="1">
      <alignment horizontal="center"/>
    </xf>
    <xf numFmtId="0" fontId="54" fillId="15" borderId="52" xfId="5" quotePrefix="1" applyFont="1" applyFill="1" applyBorder="1" applyAlignment="1" applyProtection="1">
      <alignment horizontal="center"/>
    </xf>
    <xf numFmtId="0" fontId="54" fillId="15" borderId="129" xfId="5" quotePrefix="1" applyFont="1" applyFill="1" applyBorder="1" applyAlignment="1" applyProtection="1">
      <alignment horizontal="center"/>
    </xf>
    <xf numFmtId="0" fontId="83" fillId="17" borderId="17" xfId="5" applyFont="1" applyFill="1" applyBorder="1" applyProtection="1"/>
    <xf numFmtId="0" fontId="32" fillId="15" borderId="52" xfId="5" quotePrefix="1" applyNumberFormat="1" applyFont="1" applyFill="1" applyBorder="1" applyAlignment="1" applyProtection="1">
      <alignment horizontal="center"/>
    </xf>
    <xf numFmtId="0" fontId="54" fillId="15" borderId="52" xfId="5" quotePrefix="1" applyNumberFormat="1" applyFont="1" applyFill="1" applyBorder="1" applyAlignment="1" applyProtection="1">
      <alignment horizontal="center"/>
    </xf>
    <xf numFmtId="0" fontId="85" fillId="15" borderId="31" xfId="5" quotePrefix="1" applyFont="1" applyFill="1" applyBorder="1" applyAlignment="1" applyProtection="1">
      <alignment horizontal="left"/>
    </xf>
    <xf numFmtId="0" fontId="85" fillId="15" borderId="16" xfId="5" quotePrefix="1" applyFont="1" applyFill="1" applyBorder="1" applyAlignment="1" applyProtection="1">
      <alignment horizontal="left"/>
    </xf>
    <xf numFmtId="0" fontId="85" fillId="15" borderId="88" xfId="5" quotePrefix="1" applyFont="1" applyFill="1" applyBorder="1" applyAlignment="1" applyProtection="1">
      <alignment horizontal="left"/>
    </xf>
    <xf numFmtId="0" fontId="217" fillId="17" borderId="0" xfId="5" applyFont="1" applyFill="1" applyBorder="1" applyProtection="1"/>
    <xf numFmtId="38" fontId="60" fillId="15" borderId="17" xfId="15" applyNumberFormat="1" applyFont="1" applyFill="1" applyBorder="1" applyAlignment="1" applyProtection="1"/>
    <xf numFmtId="38" fontId="60" fillId="15" borderId="0" xfId="15" applyNumberFormat="1" applyFont="1" applyFill="1" applyBorder="1" applyAlignment="1" applyProtection="1"/>
    <xf numFmtId="38" fontId="60" fillId="15" borderId="2" xfId="15" applyNumberFormat="1" applyFont="1" applyFill="1" applyBorder="1" applyAlignment="1" applyProtection="1"/>
    <xf numFmtId="180" fontId="32" fillId="15" borderId="90" xfId="5" applyNumberFormat="1" applyFont="1" applyFill="1" applyBorder="1" applyAlignment="1" applyProtection="1"/>
    <xf numFmtId="180" fontId="54" fillId="15" borderId="90" xfId="5" applyNumberFormat="1" applyFont="1" applyFill="1" applyBorder="1" applyAlignment="1" applyProtection="1"/>
    <xf numFmtId="180" fontId="84" fillId="17" borderId="0" xfId="5" applyNumberFormat="1" applyFont="1" applyFill="1" applyAlignment="1" applyProtection="1">
      <alignment horizontal="right"/>
    </xf>
    <xf numFmtId="180" fontId="32" fillId="15" borderId="130" xfId="5" applyNumberFormat="1" applyFont="1" applyFill="1" applyBorder="1" applyAlignment="1" applyProtection="1"/>
    <xf numFmtId="180" fontId="54" fillId="17" borderId="0" xfId="5" applyNumberFormat="1" applyFont="1" applyFill="1" applyBorder="1" applyAlignment="1" applyProtection="1">
      <alignment horizontal="right"/>
    </xf>
    <xf numFmtId="38" fontId="6" fillId="15" borderId="17" xfId="15" applyNumberFormat="1" applyFont="1" applyFill="1" applyBorder="1" applyAlignment="1" applyProtection="1"/>
    <xf numFmtId="38" fontId="6" fillId="15" borderId="0" xfId="15" applyNumberFormat="1" applyFont="1" applyFill="1" applyBorder="1" applyAlignment="1" applyProtection="1"/>
    <xf numFmtId="38" fontId="6" fillId="15" borderId="2" xfId="15" applyNumberFormat="1" applyFont="1" applyFill="1" applyBorder="1" applyAlignment="1" applyProtection="1"/>
    <xf numFmtId="180" fontId="32" fillId="15" borderId="73" xfId="5" applyNumberFormat="1" applyFont="1" applyFill="1" applyBorder="1" applyAlignment="1" applyProtection="1"/>
    <xf numFmtId="180" fontId="54" fillId="15" borderId="73" xfId="5" applyNumberFormat="1" applyFont="1" applyFill="1" applyBorder="1" applyAlignment="1" applyProtection="1"/>
    <xf numFmtId="180" fontId="32" fillId="15" borderId="131" xfId="5" applyNumberFormat="1" applyFont="1" applyFill="1" applyBorder="1" applyAlignment="1" applyProtection="1"/>
    <xf numFmtId="38" fontId="3" fillId="15" borderId="132" xfId="15" applyNumberFormat="1" applyFont="1" applyFill="1" applyBorder="1" applyAlignment="1" applyProtection="1"/>
    <xf numFmtId="38" fontId="3" fillId="15" borderId="99" xfId="15" applyNumberFormat="1" applyFont="1" applyFill="1" applyBorder="1" applyAlignment="1" applyProtection="1"/>
    <xf numFmtId="38" fontId="3" fillId="15" borderId="133" xfId="15" applyNumberFormat="1" applyFont="1" applyFill="1" applyBorder="1" applyAlignment="1" applyProtection="1"/>
    <xf numFmtId="180" fontId="32" fillId="15" borderId="120" xfId="5" applyNumberFormat="1" applyFont="1" applyFill="1" applyBorder="1" applyAlignment="1" applyProtection="1"/>
    <xf numFmtId="180" fontId="54" fillId="15" borderId="120" xfId="5" applyNumberFormat="1" applyFont="1" applyFill="1" applyBorder="1" applyAlignment="1" applyProtection="1"/>
    <xf numFmtId="180" fontId="54" fillId="15" borderId="134" xfId="5" applyNumberFormat="1" applyFont="1" applyFill="1" applyBorder="1" applyAlignment="1" applyProtection="1"/>
    <xf numFmtId="38" fontId="3" fillId="15" borderId="115" xfId="15" applyNumberFormat="1" applyFont="1" applyFill="1" applyBorder="1" applyAlignment="1" applyProtection="1"/>
    <xf numFmtId="38" fontId="3" fillId="15" borderId="23" xfId="15" applyNumberFormat="1" applyFont="1" applyFill="1" applyBorder="1" applyAlignment="1" applyProtection="1"/>
    <xf numFmtId="38" fontId="3" fillId="15" borderId="102" xfId="15" applyNumberFormat="1" applyFont="1" applyFill="1" applyBorder="1" applyAlignment="1" applyProtection="1"/>
    <xf numFmtId="180" fontId="32" fillId="15" borderId="55" xfId="5" applyNumberFormat="1" applyFont="1" applyFill="1" applyBorder="1" applyAlignment="1" applyProtection="1"/>
    <xf numFmtId="180" fontId="54" fillId="15" borderId="55" xfId="5" applyNumberFormat="1" applyFont="1" applyFill="1" applyBorder="1" applyAlignment="1" applyProtection="1"/>
    <xf numFmtId="180" fontId="54" fillId="15" borderId="135" xfId="5" applyNumberFormat="1" applyFont="1" applyFill="1" applyBorder="1" applyAlignment="1" applyProtection="1"/>
    <xf numFmtId="38" fontId="3" fillId="15" borderId="113" xfId="15" applyNumberFormat="1" applyFont="1" applyFill="1" applyBorder="1" applyAlignment="1" applyProtection="1"/>
    <xf numFmtId="38" fontId="3" fillId="15" borderId="32" xfId="15" applyNumberFormat="1" applyFont="1" applyFill="1" applyBorder="1" applyAlignment="1" applyProtection="1"/>
    <xf numFmtId="38" fontId="3" fillId="15" borderId="39" xfId="15" applyNumberFormat="1" applyFont="1" applyFill="1" applyBorder="1" applyAlignment="1" applyProtection="1"/>
    <xf numFmtId="180" fontId="32" fillId="15" borderId="57" xfId="5" applyNumberFormat="1" applyFont="1" applyFill="1" applyBorder="1" applyAlignment="1" applyProtection="1"/>
    <xf numFmtId="180" fontId="54" fillId="15" borderId="57" xfId="5" applyNumberFormat="1" applyFont="1" applyFill="1" applyBorder="1" applyAlignment="1" applyProtection="1"/>
    <xf numFmtId="180" fontId="54" fillId="15" borderId="136" xfId="5" applyNumberFormat="1" applyFont="1" applyFill="1" applyBorder="1" applyAlignment="1" applyProtection="1"/>
    <xf numFmtId="38" fontId="6" fillId="8" borderId="31" xfId="15" applyNumberFormat="1" applyFont="1" applyFill="1" applyBorder="1" applyAlignment="1" applyProtection="1"/>
    <xf numFmtId="38" fontId="6" fillId="8" borderId="16" xfId="15" applyNumberFormat="1" applyFont="1" applyFill="1" applyBorder="1" applyAlignment="1" applyProtection="1"/>
    <xf numFmtId="38" fontId="6" fillId="8" borderId="88" xfId="15" applyNumberFormat="1" applyFont="1" applyFill="1" applyBorder="1" applyAlignment="1" applyProtection="1"/>
    <xf numFmtId="180" fontId="32" fillId="17" borderId="52" xfId="5" applyNumberFormat="1" applyFont="1" applyFill="1" applyBorder="1" applyAlignment="1" applyProtection="1"/>
    <xf numFmtId="180" fontId="54" fillId="17" borderId="52" xfId="5" applyNumberFormat="1" applyFont="1" applyFill="1" applyBorder="1" applyAlignment="1" applyProtection="1"/>
    <xf numFmtId="180" fontId="54" fillId="17" borderId="129" xfId="5" applyNumberFormat="1" applyFont="1" applyFill="1" applyBorder="1" applyAlignment="1" applyProtection="1"/>
    <xf numFmtId="180" fontId="54" fillId="15" borderId="130" xfId="5" applyNumberFormat="1" applyFont="1" applyFill="1" applyBorder="1" applyAlignment="1" applyProtection="1"/>
    <xf numFmtId="0" fontId="32" fillId="15" borderId="114" xfId="5" applyFont="1" applyFill="1" applyBorder="1" applyAlignment="1" applyProtection="1">
      <alignment horizontal="left"/>
    </xf>
    <xf numFmtId="0" fontId="32" fillId="15" borderId="50" xfId="5" applyFont="1" applyFill="1" applyBorder="1" applyAlignment="1" applyProtection="1">
      <alignment horizontal="left"/>
    </xf>
    <xf numFmtId="0" fontId="32" fillId="15" borderId="51" xfId="5" applyFont="1" applyFill="1" applyBorder="1" applyAlignment="1" applyProtection="1">
      <alignment horizontal="left"/>
    </xf>
    <xf numFmtId="180" fontId="54" fillId="15" borderId="131" xfId="5" applyNumberFormat="1" applyFont="1" applyFill="1" applyBorder="1" applyAlignment="1" applyProtection="1"/>
    <xf numFmtId="0" fontId="32" fillId="15" borderId="114" xfId="5" applyFont="1" applyFill="1" applyBorder="1" applyAlignment="1" applyProtection="1">
      <alignment horizontal="center"/>
    </xf>
    <xf numFmtId="0" fontId="32" fillId="15" borderId="19" xfId="5" applyFont="1" applyFill="1" applyBorder="1" applyAlignment="1" applyProtection="1">
      <alignment horizontal="center"/>
    </xf>
    <xf numFmtId="0" fontId="32" fillId="15" borderId="137" xfId="5" applyFont="1" applyFill="1" applyBorder="1" applyAlignment="1" applyProtection="1">
      <alignment horizontal="center"/>
    </xf>
    <xf numFmtId="38" fontId="6" fillId="21" borderId="49" xfId="15" applyNumberFormat="1" applyFont="1" applyFill="1" applyBorder="1" applyAlignment="1" applyProtection="1"/>
    <xf numFmtId="38" fontId="6" fillId="21" borderId="0" xfId="15" applyNumberFormat="1" applyFont="1" applyFill="1" applyBorder="1" applyAlignment="1" applyProtection="1"/>
    <xf numFmtId="38" fontId="6" fillId="21" borderId="2" xfId="15" applyNumberFormat="1" applyFont="1" applyFill="1" applyBorder="1" applyAlignment="1" applyProtection="1"/>
    <xf numFmtId="180" fontId="32" fillId="21" borderId="90" xfId="5" applyNumberFormat="1" applyFont="1" applyFill="1" applyBorder="1" applyAlignment="1" applyProtection="1"/>
    <xf numFmtId="180" fontId="54" fillId="21" borderId="90" xfId="5" applyNumberFormat="1" applyFont="1" applyFill="1" applyBorder="1" applyAlignment="1" applyProtection="1"/>
    <xf numFmtId="180" fontId="54" fillId="21" borderId="130" xfId="5" applyNumberFormat="1" applyFont="1" applyFill="1" applyBorder="1" applyAlignment="1" applyProtection="1"/>
    <xf numFmtId="38" fontId="6" fillId="21" borderId="49" xfId="15" applyNumberFormat="1" applyFont="1" applyFill="1" applyBorder="1" applyAlignment="1" applyProtection="1">
      <alignment horizontal="center"/>
    </xf>
    <xf numFmtId="38" fontId="6" fillId="21" borderId="50" xfId="15" applyNumberFormat="1" applyFont="1" applyFill="1" applyBorder="1" applyAlignment="1" applyProtection="1">
      <alignment horizontal="center"/>
    </xf>
    <xf numFmtId="38" fontId="6" fillId="21" borderId="51" xfId="15" applyNumberFormat="1" applyFont="1" applyFill="1" applyBorder="1" applyAlignment="1" applyProtection="1">
      <alignment horizontal="center"/>
    </xf>
    <xf numFmtId="38" fontId="3" fillId="21" borderId="132" xfId="15" applyNumberFormat="1" applyFont="1" applyFill="1" applyBorder="1" applyAlignment="1" applyProtection="1"/>
    <xf numFmtId="38" fontId="3" fillId="21" borderId="0" xfId="15" applyNumberFormat="1" applyFont="1" applyFill="1" applyBorder="1" applyAlignment="1" applyProtection="1"/>
    <xf numFmtId="38" fontId="3" fillId="21" borderId="2" xfId="15" applyNumberFormat="1" applyFont="1" applyFill="1" applyBorder="1" applyAlignment="1" applyProtection="1"/>
    <xf numFmtId="180" fontId="32" fillId="21" borderId="120" xfId="5" applyNumberFormat="1" applyFont="1" applyFill="1" applyBorder="1" applyAlignment="1" applyProtection="1"/>
    <xf numFmtId="180" fontId="54" fillId="21" borderId="120" xfId="5" applyNumberFormat="1" applyFont="1" applyFill="1" applyBorder="1" applyAlignment="1" applyProtection="1"/>
    <xf numFmtId="180" fontId="54" fillId="21" borderId="134" xfId="5" applyNumberFormat="1" applyFont="1" applyFill="1" applyBorder="1" applyAlignment="1" applyProtection="1"/>
    <xf numFmtId="38" fontId="3" fillId="21" borderId="132" xfId="15" applyNumberFormat="1" applyFont="1" applyFill="1" applyBorder="1" applyAlignment="1" applyProtection="1">
      <alignment horizontal="center"/>
    </xf>
    <xf numFmtId="38" fontId="3" fillId="21" borderId="99" xfId="15" applyNumberFormat="1" applyFont="1" applyFill="1" applyBorder="1" applyAlignment="1" applyProtection="1">
      <alignment horizontal="center"/>
    </xf>
    <xf numFmtId="38" fontId="3" fillId="21" borderId="133" xfId="15" applyNumberFormat="1" applyFont="1" applyFill="1" applyBorder="1" applyAlignment="1" applyProtection="1">
      <alignment horizontal="center"/>
    </xf>
    <xf numFmtId="38" fontId="3" fillId="21" borderId="115" xfId="15" applyNumberFormat="1" applyFont="1" applyFill="1" applyBorder="1" applyAlignment="1" applyProtection="1"/>
    <xf numFmtId="180" fontId="32" fillId="21" borderId="55" xfId="5" applyNumberFormat="1" applyFont="1" applyFill="1" applyBorder="1" applyAlignment="1" applyProtection="1"/>
    <xf numFmtId="180" fontId="54" fillId="21" borderId="55" xfId="5" applyNumberFormat="1" applyFont="1" applyFill="1" applyBorder="1" applyAlignment="1" applyProtection="1"/>
    <xf numFmtId="180" fontId="54" fillId="21" borderId="135" xfId="5" applyNumberFormat="1" applyFont="1" applyFill="1" applyBorder="1" applyAlignment="1" applyProtection="1"/>
    <xf numFmtId="38" fontId="3" fillId="21" borderId="115" xfId="15" applyNumberFormat="1" applyFont="1" applyFill="1" applyBorder="1" applyAlignment="1" applyProtection="1">
      <alignment horizontal="center"/>
    </xf>
    <xf numFmtId="38" fontId="3" fillId="21" borderId="23" xfId="15" applyNumberFormat="1" applyFont="1" applyFill="1" applyBorder="1" applyAlignment="1" applyProtection="1">
      <alignment horizontal="center"/>
    </xf>
    <xf numFmtId="38" fontId="3" fillId="21" borderId="102" xfId="15" applyNumberFormat="1" applyFont="1" applyFill="1" applyBorder="1" applyAlignment="1" applyProtection="1">
      <alignment horizontal="center"/>
    </xf>
    <xf numFmtId="38" fontId="3" fillId="21" borderId="116" xfId="15" applyNumberFormat="1" applyFont="1" applyFill="1" applyBorder="1" applyAlignment="1" applyProtection="1"/>
    <xf numFmtId="180" fontId="32" fillId="21" borderId="57" xfId="5" applyNumberFormat="1" applyFont="1" applyFill="1" applyBorder="1" applyAlignment="1" applyProtection="1"/>
    <xf numFmtId="180" fontId="54" fillId="21" borderId="57" xfId="5" applyNumberFormat="1" applyFont="1" applyFill="1" applyBorder="1" applyAlignment="1" applyProtection="1"/>
    <xf numFmtId="180" fontId="54" fillId="21" borderId="136" xfId="5" applyNumberFormat="1" applyFont="1" applyFill="1" applyBorder="1" applyAlignment="1" applyProtection="1"/>
    <xf numFmtId="38" fontId="3" fillId="21" borderId="116" xfId="15" applyNumberFormat="1" applyFont="1" applyFill="1" applyBorder="1" applyAlignment="1" applyProtection="1">
      <alignment horizontal="center"/>
    </xf>
    <xf numFmtId="38" fontId="3" fillId="21" borderId="38" xfId="15" applyNumberFormat="1" applyFont="1" applyFill="1" applyBorder="1" applyAlignment="1" applyProtection="1">
      <alignment horizontal="center"/>
    </xf>
    <xf numFmtId="38" fontId="3" fillId="21" borderId="138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/>
    <xf numFmtId="38" fontId="14" fillId="21" borderId="19" xfId="15" applyNumberFormat="1" applyFont="1" applyFill="1" applyBorder="1" applyAlignment="1" applyProtection="1"/>
    <xf numFmtId="38" fontId="14" fillId="21" borderId="137" xfId="15" applyNumberFormat="1" applyFont="1" applyFill="1" applyBorder="1" applyAlignment="1" applyProtection="1"/>
    <xf numFmtId="180" fontId="88" fillId="21" borderId="53" xfId="5" applyNumberFormat="1" applyFont="1" applyFill="1" applyBorder="1" applyAlignment="1" applyProtection="1"/>
    <xf numFmtId="180" fontId="92" fillId="21" borderId="53" xfId="5" applyNumberFormat="1" applyFont="1" applyFill="1" applyBorder="1" applyAlignment="1" applyProtection="1"/>
    <xf numFmtId="180" fontId="92" fillId="21" borderId="139" xfId="5" applyNumberFormat="1" applyFont="1" applyFill="1" applyBorder="1" applyAlignment="1" applyProtection="1"/>
    <xf numFmtId="38" fontId="14" fillId="21" borderId="115" xfId="15" applyNumberFormat="1" applyFont="1" applyFill="1" applyBorder="1" applyAlignment="1" applyProtection="1"/>
    <xf numFmtId="38" fontId="14" fillId="21" borderId="23" xfId="15" applyNumberFormat="1" applyFont="1" applyFill="1" applyBorder="1" applyAlignment="1" applyProtection="1"/>
    <xf numFmtId="38" fontId="14" fillId="21" borderId="102" xfId="15" applyNumberFormat="1" applyFont="1" applyFill="1" applyBorder="1" applyAlignment="1" applyProtection="1"/>
    <xf numFmtId="180" fontId="88" fillId="21" borderId="55" xfId="5" applyNumberFormat="1" applyFont="1" applyFill="1" applyBorder="1" applyAlignment="1" applyProtection="1"/>
    <xf numFmtId="180" fontId="92" fillId="21" borderId="55" xfId="5" applyNumberFormat="1" applyFont="1" applyFill="1" applyBorder="1" applyAlignment="1" applyProtection="1"/>
    <xf numFmtId="180" fontId="92" fillId="21" borderId="135" xfId="5" applyNumberFormat="1" applyFont="1" applyFill="1" applyBorder="1" applyAlignment="1" applyProtection="1"/>
    <xf numFmtId="38" fontId="14" fillId="21" borderId="113" xfId="15" applyNumberFormat="1" applyFont="1" applyFill="1" applyBorder="1" applyAlignment="1" applyProtection="1"/>
    <xf numFmtId="38" fontId="14" fillId="21" borderId="32" xfId="15" applyNumberFormat="1" applyFont="1" applyFill="1" applyBorder="1" applyAlignment="1" applyProtection="1"/>
    <xf numFmtId="38" fontId="14" fillId="21" borderId="39" xfId="15" applyNumberFormat="1" applyFont="1" applyFill="1" applyBorder="1" applyAlignment="1" applyProtection="1"/>
    <xf numFmtId="180" fontId="88" fillId="21" borderId="54" xfId="5" applyNumberFormat="1" applyFont="1" applyFill="1" applyBorder="1" applyAlignment="1" applyProtection="1"/>
    <xf numFmtId="180" fontId="92" fillId="21" borderId="54" xfId="5" applyNumberFormat="1" applyFont="1" applyFill="1" applyBorder="1" applyAlignment="1" applyProtection="1"/>
    <xf numFmtId="180" fontId="92" fillId="21" borderId="140" xfId="5" applyNumberFormat="1" applyFont="1" applyFill="1" applyBorder="1" applyAlignment="1" applyProtection="1"/>
    <xf numFmtId="0" fontId="32" fillId="15" borderId="31" xfId="5" applyFont="1" applyFill="1" applyBorder="1" applyAlignment="1" applyProtection="1">
      <alignment horizontal="left"/>
    </xf>
    <xf numFmtId="0" fontId="32" fillId="15" borderId="16" xfId="5" applyFont="1" applyFill="1" applyBorder="1" applyAlignment="1" applyProtection="1">
      <alignment horizontal="left"/>
    </xf>
    <xf numFmtId="0" fontId="32" fillId="15" borderId="2" xfId="5" applyFont="1" applyFill="1" applyBorder="1" applyAlignment="1" applyProtection="1">
      <alignment horizontal="left"/>
    </xf>
    <xf numFmtId="0" fontId="32" fillId="15" borderId="31" xfId="5" applyFont="1" applyFill="1" applyBorder="1" applyAlignment="1" applyProtection="1">
      <alignment horizontal="center"/>
    </xf>
    <xf numFmtId="0" fontId="32" fillId="15" borderId="16" xfId="5" applyFont="1" applyFill="1" applyBorder="1" applyAlignment="1" applyProtection="1">
      <alignment horizontal="center"/>
    </xf>
    <xf numFmtId="0" fontId="32" fillId="15" borderId="88" xfId="5" applyFont="1" applyFill="1" applyBorder="1" applyAlignment="1" applyProtection="1">
      <alignment horizontal="center"/>
    </xf>
    <xf numFmtId="0" fontId="32" fillId="15" borderId="49" xfId="5" applyFont="1" applyFill="1" applyBorder="1" applyAlignment="1" applyProtection="1">
      <alignment horizontal="left"/>
    </xf>
    <xf numFmtId="0" fontId="32" fillId="15" borderId="49" xfId="5" applyFont="1" applyFill="1" applyBorder="1" applyAlignment="1" applyProtection="1">
      <alignment horizontal="center"/>
    </xf>
    <xf numFmtId="0" fontId="32" fillId="15" borderId="50" xfId="5" applyFont="1" applyFill="1" applyBorder="1" applyAlignment="1" applyProtection="1">
      <alignment horizontal="center"/>
    </xf>
    <xf numFmtId="0" fontId="32" fillId="15" borderId="51" xfId="5" applyFont="1" applyFill="1" applyBorder="1" applyAlignment="1" applyProtection="1">
      <alignment horizontal="center"/>
    </xf>
    <xf numFmtId="0" fontId="54" fillId="19" borderId="141" xfId="5" applyFont="1" applyFill="1" applyBorder="1" applyAlignment="1" applyProtection="1">
      <alignment horizontal="left"/>
    </xf>
    <xf numFmtId="0" fontId="54" fillId="19" borderId="142" xfId="5" applyFont="1" applyFill="1" applyBorder="1" applyAlignment="1" applyProtection="1">
      <alignment horizontal="left"/>
    </xf>
    <xf numFmtId="0" fontId="54" fillId="19" borderId="143" xfId="5" applyFont="1" applyFill="1" applyBorder="1" applyAlignment="1" applyProtection="1">
      <alignment horizontal="left"/>
    </xf>
    <xf numFmtId="180" fontId="32" fillId="19" borderId="121" xfId="5" applyNumberFormat="1" applyFont="1" applyFill="1" applyBorder="1" applyAlignment="1" applyProtection="1"/>
    <xf numFmtId="180" fontId="54" fillId="19" borderId="121" xfId="5" applyNumberFormat="1" applyFont="1" applyFill="1" applyBorder="1" applyAlignment="1" applyProtection="1"/>
    <xf numFmtId="180" fontId="54" fillId="19" borderId="144" xfId="5" applyNumberFormat="1" applyFont="1" applyFill="1" applyBorder="1" applyAlignment="1" applyProtection="1"/>
    <xf numFmtId="180" fontId="54" fillId="17" borderId="0" xfId="5" applyNumberFormat="1" applyFont="1" applyFill="1" applyBorder="1" applyAlignment="1" applyProtection="1"/>
    <xf numFmtId="0" fontId="84" fillId="17" borderId="0" xfId="5" applyFont="1" applyFill="1" applyBorder="1" applyAlignment="1" applyProtection="1">
      <alignment horizontal="right"/>
    </xf>
    <xf numFmtId="38" fontId="6" fillId="24" borderId="31" xfId="15" applyNumberFormat="1" applyFont="1" applyFill="1" applyBorder="1" applyAlignment="1" applyProtection="1"/>
    <xf numFmtId="38" fontId="6" fillId="24" borderId="16" xfId="15" applyNumberFormat="1" applyFont="1" applyFill="1" applyBorder="1" applyAlignment="1" applyProtection="1"/>
    <xf numFmtId="38" fontId="6" fillId="24" borderId="88" xfId="15" applyNumberFormat="1" applyFont="1" applyFill="1" applyBorder="1" applyAlignment="1" applyProtection="1"/>
    <xf numFmtId="180" fontId="32" fillId="24" borderId="52" xfId="5" applyNumberFormat="1" applyFont="1" applyFill="1" applyBorder="1" applyAlignment="1" applyProtection="1"/>
    <xf numFmtId="180" fontId="54" fillId="24" borderId="52" xfId="5" applyNumberFormat="1" applyFont="1" applyFill="1" applyBorder="1" applyAlignment="1" applyProtection="1"/>
    <xf numFmtId="180" fontId="54" fillId="24" borderId="129" xfId="5" applyNumberFormat="1" applyFont="1" applyFill="1" applyBorder="1" applyAlignment="1" applyProtection="1"/>
    <xf numFmtId="180" fontId="32" fillId="15" borderId="54" xfId="5" applyNumberFormat="1" applyFont="1" applyFill="1" applyBorder="1" applyAlignment="1" applyProtection="1"/>
    <xf numFmtId="180" fontId="54" fillId="15" borderId="54" xfId="5" applyNumberFormat="1" applyFont="1" applyFill="1" applyBorder="1" applyAlignment="1" applyProtection="1"/>
    <xf numFmtId="180" fontId="54" fillId="15" borderId="140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/>
    <xf numFmtId="38" fontId="14" fillId="21" borderId="16" xfId="15" applyNumberFormat="1" applyFont="1" applyFill="1" applyBorder="1" applyAlignment="1" applyProtection="1"/>
    <xf numFmtId="38" fontId="14" fillId="21" borderId="88" xfId="15" applyNumberFormat="1" applyFont="1" applyFill="1" applyBorder="1" applyAlignment="1" applyProtection="1"/>
    <xf numFmtId="180" fontId="88" fillId="21" borderId="10" xfId="5" applyNumberFormat="1" applyFont="1" applyFill="1" applyBorder="1" applyAlignment="1" applyProtection="1"/>
    <xf numFmtId="180" fontId="92" fillId="21" borderId="10" xfId="5" applyNumberFormat="1" applyFont="1" applyFill="1" applyBorder="1" applyAlignment="1" applyProtection="1"/>
    <xf numFmtId="180" fontId="92" fillId="21" borderId="129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>
      <alignment horizontal="center"/>
    </xf>
    <xf numFmtId="38" fontId="14" fillId="21" borderId="16" xfId="15" applyNumberFormat="1" applyFont="1" applyFill="1" applyBorder="1" applyAlignment="1" applyProtection="1">
      <alignment horizontal="center"/>
    </xf>
    <xf numFmtId="38" fontId="14" fillId="21" borderId="88" xfId="15" applyNumberFormat="1" applyFont="1" applyFill="1" applyBorder="1" applyAlignment="1" applyProtection="1">
      <alignment horizontal="center"/>
    </xf>
    <xf numFmtId="38" fontId="6" fillId="15" borderId="49" xfId="15" applyNumberFormat="1" applyFont="1" applyFill="1" applyBorder="1" applyAlignment="1" applyProtection="1"/>
    <xf numFmtId="38" fontId="6" fillId="15" borderId="50" xfId="15" applyNumberFormat="1" applyFont="1" applyFill="1" applyBorder="1" applyAlignment="1" applyProtection="1"/>
    <xf numFmtId="38" fontId="6" fillId="15" borderId="51" xfId="15" applyNumberFormat="1" applyFont="1" applyFill="1" applyBorder="1" applyAlignment="1" applyProtection="1"/>
    <xf numFmtId="38" fontId="6" fillId="15" borderId="49" xfId="15" applyNumberFormat="1" applyFont="1" applyFill="1" applyBorder="1" applyAlignment="1" applyProtection="1">
      <alignment horizontal="center"/>
    </xf>
    <xf numFmtId="38" fontId="6" fillId="15" borderId="50" xfId="15" applyNumberFormat="1" applyFont="1" applyFill="1" applyBorder="1" applyAlignment="1" applyProtection="1">
      <alignment horizontal="center"/>
    </xf>
    <xf numFmtId="38" fontId="6" fillId="15" borderId="51" xfId="15" applyNumberFormat="1" applyFont="1" applyFill="1" applyBorder="1" applyAlignment="1" applyProtection="1">
      <alignment horizontal="center"/>
    </xf>
    <xf numFmtId="0" fontId="54" fillId="39" borderId="141" xfId="5" quotePrefix="1" applyFont="1" applyFill="1" applyBorder="1" applyAlignment="1" applyProtection="1">
      <alignment horizontal="left"/>
    </xf>
    <xf numFmtId="0" fontId="54" fillId="39" borderId="142" xfId="5" quotePrefix="1" applyFont="1" applyFill="1" applyBorder="1" applyAlignment="1" applyProtection="1">
      <alignment horizontal="left"/>
    </xf>
    <xf numFmtId="0" fontId="54" fillId="39" borderId="143" xfId="5" quotePrefix="1" applyFont="1" applyFill="1" applyBorder="1" applyAlignment="1" applyProtection="1">
      <alignment horizontal="left"/>
    </xf>
    <xf numFmtId="180" fontId="32" fillId="23" borderId="121" xfId="5" applyNumberFormat="1" applyFont="1" applyFill="1" applyBorder="1" applyAlignment="1" applyProtection="1"/>
    <xf numFmtId="180" fontId="54" fillId="23" borderId="121" xfId="5" applyNumberFormat="1" applyFont="1" applyFill="1" applyBorder="1" applyAlignment="1" applyProtection="1"/>
    <xf numFmtId="180" fontId="54" fillId="39" borderId="121" xfId="5" applyNumberFormat="1" applyFont="1" applyFill="1" applyBorder="1" applyAlignment="1" applyProtection="1"/>
    <xf numFmtId="180" fontId="54" fillId="39" borderId="144" xfId="5" applyNumberFormat="1" applyFont="1" applyFill="1" applyBorder="1" applyAlignment="1" applyProtection="1"/>
    <xf numFmtId="165" fontId="32" fillId="17" borderId="0" xfId="5" applyNumberFormat="1" applyFont="1" applyFill="1" applyProtection="1"/>
    <xf numFmtId="165" fontId="32" fillId="32" borderId="0" xfId="5" applyNumberFormat="1" applyFont="1" applyFill="1" applyBorder="1" applyProtection="1"/>
    <xf numFmtId="165" fontId="54" fillId="32" borderId="0" xfId="5" applyNumberFormat="1" applyFont="1" applyFill="1" applyBorder="1" applyProtection="1"/>
    <xf numFmtId="0" fontId="54" fillId="26" borderId="141" xfId="5" applyFont="1" applyFill="1" applyBorder="1" applyAlignment="1" applyProtection="1">
      <alignment horizontal="left"/>
    </xf>
    <xf numFmtId="0" fontId="54" fillId="26" borderId="142" xfId="5" applyFont="1" applyFill="1" applyBorder="1" applyAlignment="1" applyProtection="1">
      <alignment horizontal="left"/>
    </xf>
    <xf numFmtId="0" fontId="54" fillId="26" borderId="143" xfId="5" applyFont="1" applyFill="1" applyBorder="1" applyAlignment="1" applyProtection="1">
      <alignment horizontal="left"/>
    </xf>
    <xf numFmtId="180" fontId="32" fillId="26" borderId="121" xfId="5" applyNumberFormat="1" applyFont="1" applyFill="1" applyBorder="1" applyAlignment="1" applyProtection="1"/>
    <xf numFmtId="180" fontId="54" fillId="26" borderId="121" xfId="5" applyNumberFormat="1" applyFont="1" applyFill="1" applyBorder="1" applyAlignment="1" applyProtection="1"/>
    <xf numFmtId="180" fontId="54" fillId="26" borderId="144" xfId="5" applyNumberFormat="1" applyFont="1" applyFill="1" applyBorder="1" applyAlignment="1" applyProtection="1"/>
    <xf numFmtId="175" fontId="202" fillId="15" borderId="73" xfId="5" quotePrefix="1" applyNumberFormat="1" applyFont="1" applyFill="1" applyBorder="1" applyAlignment="1" applyProtection="1"/>
    <xf numFmtId="175" fontId="201" fillId="15" borderId="73" xfId="5" quotePrefix="1" applyNumberFormat="1" applyFont="1" applyFill="1" applyBorder="1" applyAlignment="1" applyProtection="1"/>
    <xf numFmtId="175" fontId="201" fillId="15" borderId="131" xfId="5" quotePrefix="1" applyNumberFormat="1" applyFont="1" applyFill="1" applyBorder="1" applyAlignment="1" applyProtection="1"/>
    <xf numFmtId="1" fontId="54" fillId="17" borderId="0" xfId="5" applyNumberFormat="1" applyFont="1" applyFill="1" applyBorder="1" applyAlignment="1" applyProtection="1">
      <alignment horizontal="right"/>
    </xf>
    <xf numFmtId="3" fontId="89" fillId="15" borderId="116" xfId="5" applyNumberFormat="1" applyFont="1" applyFill="1" applyBorder="1" applyAlignment="1" applyProtection="1">
      <alignment horizontal="center"/>
    </xf>
    <xf numFmtId="3" fontId="89" fillId="15" borderId="38" xfId="5" applyNumberFormat="1" applyFont="1" applyFill="1" applyBorder="1" applyAlignment="1" applyProtection="1">
      <alignment horizontal="center"/>
    </xf>
    <xf numFmtId="3" fontId="89" fillId="15" borderId="138" xfId="5" applyNumberFormat="1" applyFont="1" applyFill="1" applyBorder="1" applyAlignment="1" applyProtection="1">
      <alignment horizontal="center"/>
    </xf>
    <xf numFmtId="0" fontId="55" fillId="19" borderId="145" xfId="5" applyFont="1" applyFill="1" applyBorder="1" applyAlignment="1" applyProtection="1">
      <alignment horizontal="left"/>
    </xf>
    <xf numFmtId="0" fontId="55" fillId="19" borderId="146" xfId="5" applyFont="1" applyFill="1" applyBorder="1" applyAlignment="1" applyProtection="1">
      <alignment horizontal="left"/>
    </xf>
    <xf numFmtId="0" fontId="55" fillId="19" borderId="147" xfId="5" applyFont="1" applyFill="1" applyBorder="1" applyAlignment="1" applyProtection="1">
      <alignment horizontal="left"/>
    </xf>
    <xf numFmtId="180" fontId="32" fillId="19" borderId="92" xfId="5" applyNumberFormat="1" applyFont="1" applyFill="1" applyBorder="1" applyAlignment="1" applyProtection="1"/>
    <xf numFmtId="180" fontId="54" fillId="19" borderId="92" xfId="5" applyNumberFormat="1" applyFont="1" applyFill="1" applyBorder="1" applyAlignment="1" applyProtection="1"/>
    <xf numFmtId="180" fontId="54" fillId="19" borderId="148" xfId="5" applyNumberFormat="1" applyFont="1" applyFill="1" applyBorder="1" applyAlignment="1" applyProtection="1"/>
    <xf numFmtId="180" fontId="32" fillId="17" borderId="0" xfId="5" quotePrefix="1" applyNumberFormat="1" applyFont="1" applyFill="1" applyBorder="1" applyAlignment="1" applyProtection="1">
      <alignment horizontal="right"/>
    </xf>
    <xf numFmtId="175" fontId="55" fillId="19" borderId="104" xfId="5" applyNumberFormat="1" applyFont="1" applyFill="1" applyBorder="1" applyAlignment="1" applyProtection="1">
      <alignment horizontal="left"/>
    </xf>
    <xf numFmtId="175" fontId="55" fillId="19" borderId="108" xfId="5" applyNumberFormat="1" applyFont="1" applyFill="1" applyBorder="1" applyAlignment="1" applyProtection="1">
      <alignment horizontal="left"/>
    </xf>
    <xf numFmtId="175" fontId="55" fillId="19" borderId="105" xfId="5" applyNumberFormat="1" applyFont="1" applyFill="1" applyBorder="1" applyAlignment="1" applyProtection="1">
      <alignment horizontal="left"/>
    </xf>
    <xf numFmtId="175" fontId="84" fillId="17" borderId="0" xfId="5" applyNumberFormat="1" applyFont="1" applyFill="1" applyAlignment="1" applyProtection="1">
      <alignment horizontal="right"/>
    </xf>
    <xf numFmtId="180" fontId="32" fillId="19" borderId="80" xfId="5" applyNumberFormat="1" applyFont="1" applyFill="1" applyBorder="1" applyAlignment="1" applyProtection="1"/>
    <xf numFmtId="180" fontId="54" fillId="19" borderId="80" xfId="5" applyNumberFormat="1" applyFont="1" applyFill="1" applyBorder="1" applyAlignment="1" applyProtection="1"/>
    <xf numFmtId="180" fontId="54" fillId="19" borderId="149" xfId="5" applyNumberFormat="1" applyFont="1" applyFill="1" applyBorder="1" applyAlignment="1" applyProtection="1"/>
    <xf numFmtId="38" fontId="6" fillId="15" borderId="132" xfId="15" applyNumberFormat="1" applyFont="1" applyFill="1" applyBorder="1" applyAlignment="1" applyProtection="1"/>
    <xf numFmtId="38" fontId="6" fillId="15" borderId="99" xfId="15" applyNumberFormat="1" applyFont="1" applyFill="1" applyBorder="1" applyAlignment="1" applyProtection="1"/>
    <xf numFmtId="38" fontId="6" fillId="15" borderId="133" xfId="15" applyNumberFormat="1" applyFont="1" applyFill="1" applyBorder="1" applyAlignment="1" applyProtection="1"/>
    <xf numFmtId="38" fontId="3" fillId="15" borderId="11" xfId="15" applyNumberFormat="1" applyFont="1" applyFill="1" applyBorder="1" applyAlignment="1" applyProtection="1"/>
    <xf numFmtId="38" fontId="3" fillId="15" borderId="12" xfId="15" applyNumberFormat="1" applyFont="1" applyFill="1" applyBorder="1" applyAlignment="1" applyProtection="1"/>
    <xf numFmtId="38" fontId="3" fillId="15" borderId="82" xfId="15" applyNumberFormat="1" applyFont="1" applyFill="1" applyBorder="1" applyAlignment="1" applyProtection="1"/>
    <xf numFmtId="38" fontId="60" fillId="15" borderId="17" xfId="15" applyNumberFormat="1" applyFont="1" applyFill="1" applyBorder="1" applyAlignment="1" applyProtection="1">
      <alignment horizontal="left"/>
    </xf>
    <xf numFmtId="38" fontId="60" fillId="15" borderId="0" xfId="15" applyNumberFormat="1" applyFont="1" applyFill="1" applyBorder="1" applyAlignment="1" applyProtection="1">
      <alignment horizontal="left"/>
    </xf>
    <xf numFmtId="38" fontId="60" fillId="15" borderId="2" xfId="15" applyNumberFormat="1" applyFont="1" applyFill="1" applyBorder="1" applyAlignment="1" applyProtection="1">
      <alignment horizontal="left"/>
    </xf>
    <xf numFmtId="38" fontId="6" fillId="15" borderId="132" xfId="15" applyNumberFormat="1" applyFont="1" applyFill="1" applyBorder="1" applyAlignment="1" applyProtection="1">
      <alignment horizontal="left"/>
    </xf>
    <xf numFmtId="38" fontId="6" fillId="15" borderId="99" xfId="15" applyNumberFormat="1" applyFont="1" applyFill="1" applyBorder="1" applyAlignment="1" applyProtection="1">
      <alignment horizontal="left"/>
    </xf>
    <xf numFmtId="38" fontId="6" fillId="15" borderId="133" xfId="15" applyNumberFormat="1" applyFont="1" applyFill="1" applyBorder="1" applyAlignment="1" applyProtection="1">
      <alignment horizontal="left"/>
    </xf>
    <xf numFmtId="38" fontId="6" fillId="15" borderId="17" xfId="15" applyNumberFormat="1" applyFont="1" applyFill="1" applyBorder="1" applyAlignment="1" applyProtection="1">
      <alignment horizontal="left"/>
    </xf>
    <xf numFmtId="38" fontId="6" fillId="15" borderId="0" xfId="15" applyNumberFormat="1" applyFont="1" applyFill="1" applyBorder="1" applyAlignment="1" applyProtection="1">
      <alignment horizontal="left"/>
    </xf>
    <xf numFmtId="38" fontId="6" fillId="15" borderId="2" xfId="15" applyNumberFormat="1" applyFont="1" applyFill="1" applyBorder="1" applyAlignment="1" applyProtection="1">
      <alignment horizontal="left"/>
    </xf>
    <xf numFmtId="180" fontId="32" fillId="39" borderId="121" xfId="5" applyNumberFormat="1" applyFont="1" applyFill="1" applyBorder="1" applyAlignment="1" applyProtection="1"/>
    <xf numFmtId="38" fontId="170" fillId="40" borderId="116" xfId="15" applyNumberFormat="1" applyFont="1" applyFill="1" applyBorder="1" applyAlignment="1" applyProtection="1"/>
    <xf numFmtId="38" fontId="3" fillId="40" borderId="38" xfId="15" applyNumberFormat="1" applyFont="1" applyFill="1" applyBorder="1" applyAlignment="1" applyProtection="1"/>
    <xf numFmtId="38" fontId="3" fillId="40" borderId="138" xfId="15" applyNumberFormat="1" applyFont="1" applyFill="1" applyBorder="1" applyAlignment="1" applyProtection="1"/>
    <xf numFmtId="180" fontId="32" fillId="40" borderId="57" xfId="5" applyNumberFormat="1" applyFont="1" applyFill="1" applyBorder="1" applyAlignment="1" applyProtection="1"/>
    <xf numFmtId="180" fontId="54" fillId="40" borderId="57" xfId="5" applyNumberFormat="1" applyFont="1" applyFill="1" applyBorder="1" applyAlignment="1" applyProtection="1"/>
    <xf numFmtId="180" fontId="54" fillId="40" borderId="136" xfId="5" applyNumberFormat="1" applyFont="1" applyFill="1" applyBorder="1" applyAlignment="1" applyProtection="1"/>
    <xf numFmtId="0" fontId="54" fillId="26" borderId="141" xfId="0" applyFont="1" applyFill="1" applyBorder="1" applyAlignment="1" applyProtection="1">
      <alignment horizontal="left"/>
    </xf>
    <xf numFmtId="38" fontId="3" fillId="15" borderId="116" xfId="15" applyNumberFormat="1" applyFont="1" applyFill="1" applyBorder="1" applyAlignment="1" applyProtection="1"/>
    <xf numFmtId="38" fontId="3" fillId="15" borderId="38" xfId="15" applyNumberFormat="1" applyFont="1" applyFill="1" applyBorder="1" applyAlignment="1" applyProtection="1"/>
    <xf numFmtId="38" fontId="3" fillId="15" borderId="138" xfId="15" applyNumberFormat="1" applyFont="1" applyFill="1" applyBorder="1" applyAlignment="1" applyProtection="1"/>
    <xf numFmtId="0" fontId="54" fillId="15" borderId="104" xfId="5" applyFont="1" applyFill="1" applyBorder="1" applyAlignment="1" applyProtection="1">
      <alignment horizontal="left"/>
    </xf>
    <xf numFmtId="0" fontId="54" fillId="15" borderId="108" xfId="5" applyFont="1" applyFill="1" applyBorder="1" applyAlignment="1" applyProtection="1">
      <alignment horizontal="left"/>
    </xf>
    <xf numFmtId="0" fontId="54" fillId="15" borderId="105" xfId="5" applyFont="1" applyFill="1" applyBorder="1" applyAlignment="1" applyProtection="1">
      <alignment horizontal="left"/>
    </xf>
    <xf numFmtId="180" fontId="32" fillId="15" borderId="80" xfId="5" applyNumberFormat="1" applyFont="1" applyFill="1" applyBorder="1" applyAlignment="1" applyProtection="1"/>
    <xf numFmtId="180" fontId="54" fillId="15" borderId="80" xfId="5" applyNumberFormat="1" applyFont="1" applyFill="1" applyBorder="1" applyAlignment="1" applyProtection="1"/>
    <xf numFmtId="180" fontId="54" fillId="15" borderId="149" xfId="5" applyNumberFormat="1" applyFont="1" applyFill="1" applyBorder="1" applyAlignment="1" applyProtection="1"/>
    <xf numFmtId="175" fontId="201" fillId="17" borderId="96" xfId="5" quotePrefix="1" applyNumberFormat="1" applyFont="1" applyFill="1" applyBorder="1" applyAlignment="1" applyProtection="1"/>
    <xf numFmtId="175" fontId="201" fillId="17" borderId="94" xfId="5" quotePrefix="1" applyNumberFormat="1" applyFont="1" applyFill="1" applyBorder="1" applyAlignment="1" applyProtection="1"/>
    <xf numFmtId="3" fontId="32" fillId="17" borderId="0" xfId="5" applyNumberFormat="1" applyFont="1" applyFill="1" applyBorder="1" applyProtection="1"/>
    <xf numFmtId="0" fontId="201" fillId="17" borderId="96" xfId="5" quotePrefix="1" applyNumberFormat="1" applyFont="1" applyFill="1" applyBorder="1" applyAlignment="1" applyProtection="1"/>
    <xf numFmtId="0" fontId="32" fillId="17" borderId="0" xfId="5" applyFont="1" applyFill="1" applyBorder="1" applyAlignment="1" applyProtection="1">
      <alignment horizontal="center"/>
    </xf>
    <xf numFmtId="0" fontId="105" fillId="17" borderId="0" xfId="14" applyFont="1" applyFill="1" applyAlignment="1" applyProtection="1">
      <alignment horizontal="right"/>
    </xf>
    <xf numFmtId="181" fontId="153" fillId="15" borderId="3" xfId="5" applyNumberFormat="1" applyFont="1" applyFill="1" applyBorder="1" applyAlignment="1" applyProtection="1">
      <alignment horizontal="center"/>
    </xf>
    <xf numFmtId="0" fontId="6" fillId="17" borderId="0" xfId="14" applyFont="1" applyFill="1" applyProtection="1"/>
    <xf numFmtId="0" fontId="3" fillId="17" borderId="0" xfId="2" applyFont="1" applyFill="1" applyBorder="1" applyAlignment="1" applyProtection="1">
      <alignment horizontal="left" vertical="center"/>
    </xf>
    <xf numFmtId="0" fontId="32" fillId="32" borderId="0" xfId="5" applyNumberFormat="1" applyFont="1" applyFill="1" applyBorder="1" applyProtection="1"/>
    <xf numFmtId="0" fontId="83" fillId="32" borderId="0" xfId="5" applyFont="1" applyFill="1" applyAlignment="1" applyProtection="1">
      <alignment horizontal="center"/>
    </xf>
    <xf numFmtId="0" fontId="83" fillId="32" borderId="0" xfId="5" applyFont="1" applyFill="1" applyProtection="1"/>
    <xf numFmtId="1" fontId="54" fillId="17" borderId="0" xfId="5" applyNumberFormat="1" applyFont="1" applyFill="1" applyBorder="1" applyAlignment="1" applyProtection="1">
      <alignment horizontal="center"/>
    </xf>
    <xf numFmtId="0" fontId="54" fillId="17" borderId="0" xfId="5" applyNumberFormat="1" applyFont="1" applyFill="1" applyBorder="1" applyAlignment="1" applyProtection="1">
      <alignment horizontal="center"/>
    </xf>
    <xf numFmtId="0" fontId="84" fillId="32" borderId="0" xfId="5" applyFont="1" applyFill="1" applyProtection="1"/>
    <xf numFmtId="0" fontId="84" fillId="32" borderId="0" xfId="5" applyNumberFormat="1" applyFont="1" applyFill="1" applyProtection="1"/>
    <xf numFmtId="0" fontId="84" fillId="32" borderId="0" xfId="5" applyFont="1" applyFill="1" applyBorder="1" applyProtection="1"/>
    <xf numFmtId="0" fontId="106" fillId="15" borderId="89" xfId="14" applyFont="1" applyFill="1" applyBorder="1" applyProtection="1"/>
    <xf numFmtId="0" fontId="106" fillId="15" borderId="6" xfId="14" applyFont="1" applyFill="1" applyBorder="1" applyProtection="1"/>
    <xf numFmtId="0" fontId="106" fillId="15" borderId="7" xfId="14" applyFont="1" applyFill="1" applyBorder="1" applyProtection="1"/>
    <xf numFmtId="176" fontId="95" fillId="9" borderId="150" xfId="5" applyNumberFormat="1" applyFont="1" applyFill="1" applyBorder="1" applyAlignment="1" applyProtection="1">
      <alignment horizontal="center"/>
    </xf>
    <xf numFmtId="176" fontId="97" fillId="9" borderId="151" xfId="5" applyNumberFormat="1" applyFont="1" applyFill="1" applyBorder="1" applyAlignment="1" applyProtection="1">
      <alignment horizontal="center"/>
    </xf>
    <xf numFmtId="176" fontId="3" fillId="7" borderId="0" xfId="15" applyNumberFormat="1" applyFont="1" applyFill="1" applyAlignment="1" applyProtection="1"/>
    <xf numFmtId="176" fontId="96" fillId="13" borderId="150" xfId="5" applyNumberFormat="1" applyFont="1" applyFill="1" applyBorder="1" applyAlignment="1" applyProtection="1">
      <alignment horizontal="center"/>
    </xf>
    <xf numFmtId="176" fontId="97" fillId="13" borderId="151" xfId="5" applyNumberFormat="1" applyFont="1" applyFill="1" applyBorder="1" applyAlignment="1" applyProtection="1">
      <alignment horizontal="center"/>
    </xf>
    <xf numFmtId="176" fontId="29" fillId="7" borderId="0" xfId="14" applyNumberFormat="1" applyFont="1" applyFill="1" applyProtection="1"/>
    <xf numFmtId="176" fontId="97" fillId="11" borderId="152" xfId="5" applyNumberFormat="1" applyFont="1" applyFill="1" applyBorder="1" applyAlignment="1" applyProtection="1">
      <alignment horizontal="center"/>
    </xf>
    <xf numFmtId="176" fontId="84" fillId="32" borderId="0" xfId="5" applyNumberFormat="1" applyFont="1" applyFill="1" applyProtection="1"/>
    <xf numFmtId="176" fontId="6" fillId="5" borderId="153" xfId="5" applyNumberFormat="1" applyFont="1" applyFill="1" applyBorder="1" applyAlignment="1" applyProtection="1">
      <alignment horizontal="center"/>
    </xf>
    <xf numFmtId="0" fontId="12" fillId="15" borderId="154" xfId="5" applyNumberFormat="1" applyFont="1" applyFill="1" applyBorder="1" applyAlignment="1" applyProtection="1">
      <alignment horizontal="center"/>
    </xf>
    <xf numFmtId="0" fontId="11" fillId="15" borderId="155" xfId="5" applyNumberFormat="1" applyFont="1" applyFill="1" applyBorder="1" applyAlignment="1" applyProtection="1">
      <alignment horizontal="center"/>
    </xf>
    <xf numFmtId="0" fontId="83" fillId="32" borderId="0" xfId="5" applyNumberFormat="1" applyFont="1" applyFill="1" applyBorder="1" applyProtection="1"/>
    <xf numFmtId="0" fontId="83" fillId="32" borderId="0" xfId="5" applyFont="1" applyFill="1" applyBorder="1" applyAlignment="1" applyProtection="1">
      <alignment horizontal="center"/>
    </xf>
    <xf numFmtId="0" fontId="106" fillId="15" borderId="121" xfId="14" applyFont="1" applyFill="1" applyBorder="1" applyProtection="1"/>
    <xf numFmtId="0" fontId="106" fillId="15" borderId="142" xfId="14" applyFont="1" applyFill="1" applyBorder="1" applyProtection="1"/>
    <xf numFmtId="0" fontId="106" fillId="15" borderId="143" xfId="14" applyFont="1" applyFill="1" applyBorder="1" applyProtection="1"/>
    <xf numFmtId="176" fontId="95" fillId="9" borderId="156" xfId="5" applyNumberFormat="1" applyFont="1" applyFill="1" applyBorder="1" applyAlignment="1" applyProtection="1">
      <alignment horizontal="center"/>
    </xf>
    <xf numFmtId="176" fontId="97" fillId="9" borderId="157" xfId="5" applyNumberFormat="1" applyFont="1" applyFill="1" applyBorder="1" applyAlignment="1" applyProtection="1">
      <alignment horizontal="center"/>
    </xf>
    <xf numFmtId="176" fontId="96" fillId="13" borderId="156" xfId="5" applyNumberFormat="1" applyFont="1" applyFill="1" applyBorder="1" applyAlignment="1" applyProtection="1">
      <alignment horizontal="center"/>
    </xf>
    <xf numFmtId="176" fontId="97" fillId="13" borderId="157" xfId="5" applyNumberFormat="1" applyFont="1" applyFill="1" applyBorder="1" applyAlignment="1" applyProtection="1">
      <alignment horizontal="center"/>
    </xf>
    <xf numFmtId="176" fontId="97" fillId="11" borderId="158" xfId="5" applyNumberFormat="1" applyFont="1" applyFill="1" applyBorder="1" applyAlignment="1" applyProtection="1">
      <alignment horizontal="center"/>
    </xf>
    <xf numFmtId="176" fontId="37" fillId="5" borderId="144" xfId="5" applyNumberFormat="1" applyFont="1" applyFill="1" applyBorder="1" applyAlignment="1" applyProtection="1">
      <alignment horizontal="center"/>
    </xf>
    <xf numFmtId="0" fontId="12" fillId="15" borderId="159" xfId="5" applyNumberFormat="1" applyFont="1" applyFill="1" applyBorder="1" applyAlignment="1" applyProtection="1">
      <alignment horizontal="center"/>
    </xf>
    <xf numFmtId="0" fontId="11" fillId="15" borderId="160" xfId="5" applyNumberFormat="1" applyFont="1" applyFill="1" applyBorder="1" applyAlignment="1" applyProtection="1">
      <alignment horizontal="center"/>
    </xf>
    <xf numFmtId="176" fontId="83" fillId="32" borderId="0" xfId="5" applyNumberFormat="1" applyFont="1" applyFill="1" applyProtection="1"/>
    <xf numFmtId="176" fontId="218" fillId="9" borderId="150" xfId="5" applyNumberFormat="1" applyFont="1" applyFill="1" applyBorder="1" applyAlignment="1" applyProtection="1">
      <alignment horizontal="center"/>
    </xf>
    <xf numFmtId="176" fontId="219" fillId="9" borderId="151" xfId="5" applyNumberFormat="1" applyFont="1" applyFill="1" applyBorder="1" applyAlignment="1" applyProtection="1">
      <alignment horizontal="center"/>
    </xf>
    <xf numFmtId="176" fontId="220" fillId="13" borderId="150" xfId="5" applyNumberFormat="1" applyFont="1" applyFill="1" applyBorder="1" applyAlignment="1" applyProtection="1">
      <alignment horizontal="center"/>
    </xf>
    <xf numFmtId="176" fontId="221" fillId="13" borderId="151" xfId="5" applyNumberFormat="1" applyFont="1" applyFill="1" applyBorder="1" applyAlignment="1" applyProtection="1">
      <alignment horizontal="center"/>
    </xf>
    <xf numFmtId="176" fontId="222" fillId="11" borderId="152" xfId="5" applyNumberFormat="1" applyFont="1" applyFill="1" applyBorder="1" applyAlignment="1" applyProtection="1">
      <alignment horizontal="center"/>
    </xf>
    <xf numFmtId="176" fontId="223" fillId="5" borderId="153" xfId="5" applyNumberFormat="1" applyFont="1" applyFill="1" applyBorder="1" applyAlignment="1" applyProtection="1">
      <alignment horizontal="center"/>
    </xf>
    <xf numFmtId="176" fontId="12" fillId="15" borderId="154" xfId="5" applyNumberFormat="1" applyFont="1" applyFill="1" applyBorder="1" applyAlignment="1" applyProtection="1">
      <alignment horizontal="center"/>
    </xf>
    <xf numFmtId="176" fontId="11" fillId="15" borderId="155" xfId="5" applyNumberFormat="1" applyFont="1" applyFill="1" applyBorder="1" applyAlignment="1" applyProtection="1">
      <alignment horizontal="center"/>
    </xf>
    <xf numFmtId="176" fontId="218" fillId="9" borderId="156" xfId="5" applyNumberFormat="1" applyFont="1" applyFill="1" applyBorder="1" applyAlignment="1" applyProtection="1">
      <alignment horizontal="center"/>
    </xf>
    <xf numFmtId="176" fontId="219" fillId="9" borderId="157" xfId="5" applyNumberFormat="1" applyFont="1" applyFill="1" applyBorder="1" applyAlignment="1" applyProtection="1">
      <alignment horizontal="center"/>
    </xf>
    <xf numFmtId="176" fontId="220" fillId="13" borderId="156" xfId="5" applyNumberFormat="1" applyFont="1" applyFill="1" applyBorder="1" applyAlignment="1" applyProtection="1">
      <alignment horizontal="center"/>
    </xf>
    <xf numFmtId="176" fontId="221" fillId="13" borderId="157" xfId="5" applyNumberFormat="1" applyFont="1" applyFill="1" applyBorder="1" applyAlignment="1" applyProtection="1">
      <alignment horizontal="center"/>
    </xf>
    <xf numFmtId="176" fontId="222" fillId="11" borderId="158" xfId="5" applyNumberFormat="1" applyFont="1" applyFill="1" applyBorder="1" applyAlignment="1" applyProtection="1">
      <alignment horizontal="center"/>
    </xf>
    <xf numFmtId="176" fontId="223" fillId="5" borderId="144" xfId="5" applyNumberFormat="1" applyFont="1" applyFill="1" applyBorder="1" applyAlignment="1" applyProtection="1">
      <alignment horizontal="center"/>
    </xf>
    <xf numFmtId="176" fontId="12" fillId="15" borderId="159" xfId="5" applyNumberFormat="1" applyFont="1" applyFill="1" applyBorder="1" applyAlignment="1" applyProtection="1">
      <alignment horizontal="center"/>
    </xf>
    <xf numFmtId="176" fontId="11" fillId="15" borderId="160" xfId="5" applyNumberFormat="1" applyFont="1" applyFill="1" applyBorder="1" applyAlignment="1" applyProtection="1">
      <alignment horizontal="center"/>
    </xf>
    <xf numFmtId="0" fontId="144" fillId="0" borderId="0" xfId="5" applyProtection="1"/>
    <xf numFmtId="0" fontId="144" fillId="0" borderId="0" xfId="5" applyNumberFormat="1" applyProtection="1"/>
    <xf numFmtId="172" fontId="150" fillId="17" borderId="3" xfId="2" applyNumberFormat="1" applyFont="1" applyFill="1" applyBorder="1" applyAlignment="1" applyProtection="1">
      <alignment horizontal="center" vertical="center"/>
    </xf>
    <xf numFmtId="3" fontId="6" fillId="15" borderId="0" xfId="2" quotePrefix="1" applyNumberFormat="1" applyFont="1" applyFill="1" applyAlignment="1" applyProtection="1">
      <alignment horizontal="right" vertical="center"/>
    </xf>
    <xf numFmtId="3" fontId="162" fillId="18" borderId="100" xfId="2" applyNumberFormat="1" applyFont="1" applyFill="1" applyBorder="1" applyAlignment="1" applyProtection="1">
      <alignment horizontal="left" vertical="center"/>
    </xf>
    <xf numFmtId="3" fontId="3" fillId="18" borderId="16" xfId="2" applyNumberFormat="1" applyFont="1" applyFill="1" applyBorder="1" applyAlignment="1" applyProtection="1">
      <alignment horizontal="right" vertical="center"/>
    </xf>
    <xf numFmtId="3" fontId="3" fillId="18" borderId="4" xfId="2" applyNumberFormat="1" applyFont="1" applyFill="1" applyBorder="1" applyAlignment="1" applyProtection="1">
      <alignment horizontal="right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 wrapText="1"/>
    </xf>
    <xf numFmtId="0" fontId="3" fillId="14" borderId="0" xfId="2" applyFont="1" applyFill="1" applyAlignment="1">
      <alignment vertical="center"/>
    </xf>
    <xf numFmtId="0" fontId="3" fillId="14" borderId="0" xfId="2" applyFont="1" applyFill="1" applyAlignment="1">
      <alignment vertical="center" wrapText="1"/>
    </xf>
    <xf numFmtId="0" fontId="3" fillId="14" borderId="0" xfId="2" applyFont="1" applyFill="1" applyAlignment="1" applyProtection="1">
      <alignment vertical="center"/>
    </xf>
    <xf numFmtId="3" fontId="224" fillId="24" borderId="3" xfId="2" applyNumberFormat="1" applyFont="1" applyFill="1" applyBorder="1" applyAlignment="1" applyProtection="1">
      <alignment horizontal="center" vertic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197" fillId="24" borderId="3" xfId="2" applyNumberFormat="1" applyFont="1" applyFill="1" applyBorder="1" applyAlignment="1" applyProtection="1">
      <alignment horizontal="center" vertical="center"/>
    </xf>
    <xf numFmtId="3" fontId="197" fillId="17" borderId="52" xfId="2" applyNumberFormat="1" applyFont="1" applyFill="1" applyBorder="1" applyAlignment="1" applyProtection="1">
      <alignment horizontal="right" vertical="center"/>
    </xf>
    <xf numFmtId="3" fontId="11" fillId="15" borderId="0" xfId="2" quotePrefix="1" applyNumberFormat="1" applyFont="1" applyFill="1" applyAlignment="1" applyProtection="1">
      <alignment horizontal="right" vertical="center"/>
    </xf>
    <xf numFmtId="3" fontId="171" fillId="26" borderId="52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horizontal="right" vertical="center"/>
    </xf>
    <xf numFmtId="3" fontId="11" fillId="15" borderId="55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horizontal="right" vertical="center"/>
    </xf>
    <xf numFmtId="3" fontId="11" fillId="15" borderId="54" xfId="2" applyNumberFormat="1" applyFont="1" applyFill="1" applyBorder="1" applyAlignment="1" applyProtection="1">
      <alignment horizontal="right" vertical="center"/>
    </xf>
    <xf numFmtId="3" fontId="11" fillId="15" borderId="90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vertical="center"/>
    </xf>
    <xf numFmtId="3" fontId="11" fillId="15" borderId="10" xfId="2" applyNumberFormat="1" applyFont="1" applyFill="1" applyBorder="1" applyAlignment="1" applyProtection="1">
      <alignment vertical="center"/>
    </xf>
    <xf numFmtId="3" fontId="11" fillId="15" borderId="55" xfId="2" applyNumberFormat="1" applyFont="1" applyFill="1" applyBorder="1" applyAlignment="1" applyProtection="1">
      <alignment vertical="center"/>
    </xf>
    <xf numFmtId="3" fontId="11" fillId="15" borderId="54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vertical="center"/>
    </xf>
    <xf numFmtId="3" fontId="11" fillId="15" borderId="17" xfId="2" applyNumberFormat="1" applyFont="1" applyFill="1" applyBorder="1" applyAlignment="1" applyProtection="1">
      <alignment vertical="center"/>
    </xf>
    <xf numFmtId="3" fontId="11" fillId="15" borderId="16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horizontal="right" vertical="center"/>
    </xf>
    <xf numFmtId="3" fontId="11" fillId="15" borderId="10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horizontal="right" vertical="center"/>
    </xf>
    <xf numFmtId="3" fontId="11" fillId="15" borderId="77" xfId="2" applyNumberFormat="1" applyFont="1" applyFill="1" applyBorder="1" applyAlignment="1" applyProtection="1">
      <alignment vertical="center"/>
    </xf>
    <xf numFmtId="0" fontId="55" fillId="20" borderId="10" xfId="2" applyFont="1" applyFill="1" applyBorder="1" applyAlignment="1" applyProtection="1">
      <alignment horizontal="center" vertical="center" wrapText="1"/>
    </xf>
    <xf numFmtId="3" fontId="55" fillId="15" borderId="52" xfId="2" quotePrefix="1" applyNumberFormat="1" applyFont="1" applyFill="1" applyBorder="1" applyAlignment="1" applyProtection="1">
      <alignment horizontal="center" vertical="center"/>
    </xf>
    <xf numFmtId="3" fontId="11" fillId="15" borderId="161" xfId="2" applyNumberFormat="1" applyFont="1" applyFill="1" applyBorder="1" applyAlignment="1" applyProtection="1">
      <alignment vertical="center"/>
    </xf>
    <xf numFmtId="3" fontId="11" fillId="15" borderId="88" xfId="2" applyNumberFormat="1" applyFont="1" applyFill="1" applyBorder="1" applyAlignment="1" applyProtection="1">
      <alignment vertical="center"/>
    </xf>
    <xf numFmtId="0" fontId="54" fillId="41" borderId="14" xfId="0" applyFont="1" applyFill="1" applyBorder="1" applyAlignment="1" applyProtection="1">
      <alignment horizontal="center" vertical="center" wrapText="1"/>
    </xf>
    <xf numFmtId="0" fontId="54" fillId="41" borderId="15" xfId="0" applyFont="1" applyFill="1" applyBorder="1" applyAlignment="1" applyProtection="1">
      <alignment horizontal="center" vertical="center" wrapText="1"/>
    </xf>
    <xf numFmtId="0" fontId="54" fillId="41" borderId="13" xfId="0" applyFont="1" applyFill="1" applyBorder="1" applyAlignment="1" applyProtection="1">
      <alignment horizontal="center" vertical="center" wrapText="1"/>
    </xf>
    <xf numFmtId="3" fontId="32" fillId="15" borderId="25" xfId="0" applyNumberFormat="1" applyFont="1" applyFill="1" applyBorder="1" applyAlignment="1" applyProtection="1"/>
    <xf numFmtId="3" fontId="32" fillId="15" borderId="30" xfId="0" applyNumberFormat="1" applyFont="1" applyFill="1" applyBorder="1" applyAlignment="1" applyProtection="1"/>
    <xf numFmtId="3" fontId="32" fillId="15" borderId="162" xfId="0" applyNumberFormat="1" applyFont="1" applyFill="1" applyBorder="1" applyAlignment="1" applyProtection="1"/>
    <xf numFmtId="3" fontId="32" fillId="24" borderId="21" xfId="0" applyNumberFormat="1" applyFont="1" applyFill="1" applyBorder="1" applyAlignment="1" applyProtection="1"/>
    <xf numFmtId="3" fontId="32" fillId="24" borderId="35" xfId="0" applyNumberFormat="1" applyFont="1" applyFill="1" applyBorder="1" applyAlignment="1" applyProtection="1"/>
    <xf numFmtId="173" fontId="11" fillId="24" borderId="3" xfId="2" applyNumberFormat="1" applyFont="1" applyFill="1" applyBorder="1" applyAlignment="1" applyProtection="1">
      <alignment horizontal="center" vertical="center"/>
      <protection locked="0"/>
    </xf>
    <xf numFmtId="0" fontId="225" fillId="19" borderId="73" xfId="2" applyFont="1" applyFill="1" applyBorder="1" applyAlignment="1" applyProtection="1">
      <alignment horizontal="center" vertical="center" wrapText="1"/>
    </xf>
    <xf numFmtId="3" fontId="27" fillId="0" borderId="52" xfId="2" quotePrefix="1" applyNumberFormat="1" applyFont="1" applyFill="1" applyBorder="1" applyAlignment="1" applyProtection="1">
      <alignment horizontal="center" vertical="center"/>
    </xf>
    <xf numFmtId="3" fontId="12" fillId="15" borderId="21" xfId="2" applyNumberFormat="1" applyFont="1" applyFill="1" applyBorder="1" applyAlignment="1" applyProtection="1">
      <alignment horizontal="right" vertical="center"/>
      <protection locked="0"/>
    </xf>
    <xf numFmtId="3" fontId="12" fillId="15" borderId="30" xfId="2" applyNumberFormat="1" applyFont="1" applyFill="1" applyBorder="1" applyAlignment="1" applyProtection="1">
      <alignment horizontal="right" vertical="center"/>
      <protection locked="0"/>
    </xf>
    <xf numFmtId="3" fontId="12" fillId="15" borderId="25" xfId="2" applyNumberFormat="1" applyFont="1" applyFill="1" applyBorder="1" applyAlignment="1" applyProtection="1">
      <alignment horizontal="right" vertical="center"/>
      <protection locked="0"/>
    </xf>
    <xf numFmtId="3" fontId="12" fillId="15" borderId="35" xfId="2" applyNumberFormat="1" applyFont="1" applyFill="1" applyBorder="1" applyAlignment="1" applyProtection="1">
      <alignment horizontal="right" vertical="center"/>
      <protection locked="0"/>
    </xf>
    <xf numFmtId="3" fontId="164" fillId="24" borderId="8" xfId="2" applyNumberFormat="1" applyFont="1" applyFill="1" applyBorder="1" applyAlignment="1" applyProtection="1">
      <alignment horizontal="right" vertical="center"/>
      <protection locked="0"/>
    </xf>
    <xf numFmtId="3" fontId="164" fillId="24" borderId="3" xfId="2" applyNumberFormat="1" applyFont="1" applyFill="1" applyBorder="1" applyAlignment="1" applyProtection="1">
      <alignment horizontal="right" vertical="center"/>
      <protection locked="0"/>
    </xf>
    <xf numFmtId="3" fontId="164" fillId="24" borderId="9" xfId="2" applyNumberFormat="1" applyFont="1" applyFill="1" applyBorder="1" applyAlignment="1" applyProtection="1">
      <alignment horizontal="right" vertical="center"/>
      <protection locked="0"/>
    </xf>
    <xf numFmtId="3" fontId="12" fillId="15" borderId="67" xfId="2" applyNumberFormat="1" applyFont="1" applyFill="1" applyBorder="1" applyAlignment="1" applyProtection="1">
      <alignment horizontal="right" vertical="center"/>
      <protection locked="0"/>
    </xf>
    <xf numFmtId="3" fontId="12" fillId="15" borderId="74" xfId="2" applyNumberFormat="1" applyFont="1" applyFill="1" applyBorder="1" applyAlignment="1" applyProtection="1">
      <alignment horizontal="right" vertical="center"/>
      <protection locked="0"/>
    </xf>
    <xf numFmtId="3" fontId="12" fillId="15" borderId="72" xfId="2" applyNumberFormat="1" applyFont="1" applyFill="1" applyBorder="1" applyAlignment="1" applyProtection="1">
      <alignment horizontal="right" vertical="center"/>
      <protection locked="0"/>
    </xf>
    <xf numFmtId="3" fontId="12" fillId="15" borderId="62" xfId="2" applyNumberFormat="1" applyFont="1" applyFill="1" applyBorder="1" applyAlignment="1" applyProtection="1">
      <alignment horizontal="right" vertical="center"/>
      <protection locked="0"/>
    </xf>
    <xf numFmtId="3" fontId="159" fillId="17" borderId="8" xfId="2" applyNumberFormat="1" applyFont="1" applyFill="1" applyBorder="1" applyAlignment="1" applyProtection="1">
      <alignment horizontal="right" vertical="center"/>
      <protection locked="0"/>
    </xf>
    <xf numFmtId="3" fontId="159" fillId="17" borderId="3" xfId="2" applyNumberFormat="1" applyFont="1" applyFill="1" applyBorder="1" applyAlignment="1" applyProtection="1">
      <alignment horizontal="right" vertical="center"/>
      <protection locked="0"/>
    </xf>
    <xf numFmtId="3" fontId="159" fillId="17" borderId="9" xfId="2" applyNumberFormat="1" applyFont="1" applyFill="1" applyBorder="1" applyAlignment="1" applyProtection="1">
      <alignment horizontal="right" vertical="center"/>
      <protection locked="0"/>
    </xf>
    <xf numFmtId="182" fontId="162" fillId="18" borderId="42" xfId="12" applyNumberFormat="1" applyFont="1" applyFill="1" applyBorder="1" applyAlignment="1" applyProtection="1">
      <alignment horizontal="center" vertical="center" wrapText="1"/>
    </xf>
    <xf numFmtId="170" fontId="6" fillId="15" borderId="49" xfId="10" quotePrefix="1" applyNumberFormat="1" applyFont="1" applyFill="1" applyBorder="1" applyAlignment="1">
      <alignment horizontal="right" vertical="center"/>
    </xf>
    <xf numFmtId="0" fontId="6" fillId="15" borderId="50" xfId="2" applyFont="1" applyFill="1" applyBorder="1" applyAlignment="1">
      <alignment vertical="center"/>
    </xf>
    <xf numFmtId="0" fontId="6" fillId="15" borderId="50" xfId="2" applyFont="1" applyFill="1" applyBorder="1" applyAlignment="1">
      <alignment vertical="center" wrapText="1"/>
    </xf>
    <xf numFmtId="170" fontId="6" fillId="15" borderId="17" xfId="10" quotePrefix="1" applyNumberFormat="1" applyFont="1" applyFill="1" applyBorder="1" applyAlignment="1">
      <alignment horizontal="right" vertical="center"/>
    </xf>
    <xf numFmtId="0" fontId="6" fillId="15" borderId="0" xfId="2" applyFont="1" applyFill="1" applyBorder="1" applyAlignment="1">
      <alignment vertical="center" wrapText="1"/>
    </xf>
    <xf numFmtId="3" fontId="3" fillId="15" borderId="16" xfId="2" applyNumberFormat="1" applyFont="1" applyFill="1" applyBorder="1" applyAlignment="1" applyProtection="1">
      <alignment horizontal="right" vertical="center"/>
    </xf>
    <xf numFmtId="3" fontId="3" fillId="15" borderId="88" xfId="2" applyNumberFormat="1" applyFont="1" applyFill="1" applyBorder="1" applyAlignment="1" applyProtection="1">
      <alignment horizontal="right" vertical="center"/>
    </xf>
    <xf numFmtId="3" fontId="3" fillId="15" borderId="73" xfId="2" applyNumberFormat="1" applyFont="1" applyFill="1" applyBorder="1" applyAlignment="1" applyProtection="1">
      <alignment horizontal="right" vertical="center"/>
    </xf>
    <xf numFmtId="3" fontId="3" fillId="15" borderId="85" xfId="2" applyNumberFormat="1" applyFont="1" applyFill="1" applyBorder="1" applyAlignment="1">
      <alignment horizontal="right" vertical="center"/>
    </xf>
    <xf numFmtId="3" fontId="3" fillId="15" borderId="84" xfId="2" applyNumberFormat="1" applyFont="1" applyFill="1" applyBorder="1" applyAlignment="1">
      <alignment horizontal="right" vertical="center"/>
    </xf>
    <xf numFmtId="3" fontId="3" fillId="15" borderId="91" xfId="2" applyNumberFormat="1" applyFont="1" applyFill="1" applyBorder="1" applyAlignment="1">
      <alignment horizontal="right" vertical="center"/>
    </xf>
    <xf numFmtId="3" fontId="3" fillId="15" borderId="56" xfId="2" applyNumberFormat="1" applyFont="1" applyFill="1" applyBorder="1" applyAlignment="1">
      <alignment horizontal="right" vertical="center"/>
    </xf>
    <xf numFmtId="3" fontId="3" fillId="15" borderId="1" xfId="2" applyNumberFormat="1" applyFont="1" applyFill="1" applyBorder="1" applyAlignment="1">
      <alignment horizontal="right" vertical="center"/>
    </xf>
    <xf numFmtId="3" fontId="3" fillId="15" borderId="74" xfId="2" applyNumberFormat="1" applyFont="1" applyFill="1" applyBorder="1" applyAlignment="1">
      <alignment horizontal="right" vertical="center"/>
    </xf>
    <xf numFmtId="3" fontId="3" fillId="15" borderId="14" xfId="2" applyNumberFormat="1" applyFont="1" applyFill="1" applyBorder="1" applyAlignment="1">
      <alignment horizontal="right" vertical="center"/>
    </xf>
    <xf numFmtId="3" fontId="3" fillId="15" borderId="15" xfId="2" applyNumberFormat="1" applyFont="1" applyFill="1" applyBorder="1" applyAlignment="1">
      <alignment horizontal="right" vertical="center"/>
    </xf>
    <xf numFmtId="3" fontId="3" fillId="15" borderId="13" xfId="2" applyNumberFormat="1" applyFont="1" applyFill="1" applyBorder="1" applyAlignment="1">
      <alignment horizontal="right" vertical="center"/>
    </xf>
    <xf numFmtId="0" fontId="6" fillId="15" borderId="17" xfId="2" applyFont="1" applyFill="1" applyBorder="1" applyAlignment="1" applyProtection="1">
      <alignment vertical="center"/>
      <protection locked="0"/>
    </xf>
    <xf numFmtId="0" fontId="3" fillId="15" borderId="17" xfId="2" applyFont="1" applyFill="1" applyBorder="1" applyAlignment="1">
      <alignment horizontal="center" vertical="center"/>
    </xf>
    <xf numFmtId="1" fontId="162" fillId="16" borderId="88" xfId="2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2" applyFont="1" applyFill="1" applyBorder="1" applyAlignment="1">
      <alignment horizontal="center" vertical="center"/>
    </xf>
    <xf numFmtId="0" fontId="3" fillId="15" borderId="17" xfId="2" applyFont="1" applyFill="1" applyBorder="1" applyAlignment="1">
      <alignment vertical="center"/>
    </xf>
    <xf numFmtId="3" fontId="55" fillId="15" borderId="82" xfId="2" quotePrefix="1" applyNumberFormat="1" applyFont="1" applyFill="1" applyBorder="1" applyAlignment="1">
      <alignment horizontal="center" vertical="center"/>
    </xf>
    <xf numFmtId="0" fontId="3" fillId="15" borderId="11" xfId="2" quotePrefix="1" applyFont="1" applyFill="1" applyBorder="1" applyAlignment="1">
      <alignment horizontal="center" vertical="center"/>
    </xf>
    <xf numFmtId="0" fontId="3" fillId="0" borderId="82" xfId="2" quotePrefix="1" applyFont="1" applyBorder="1" applyAlignment="1">
      <alignment horizontal="center" vertical="center" wrapText="1"/>
    </xf>
    <xf numFmtId="0" fontId="226" fillId="15" borderId="82" xfId="2" applyFont="1" applyFill="1" applyBorder="1" applyAlignment="1">
      <alignment horizontal="center" vertical="center" wrapText="1"/>
    </xf>
    <xf numFmtId="169" fontId="227" fillId="15" borderId="12" xfId="2" applyNumberFormat="1" applyFont="1" applyFill="1" applyBorder="1" applyAlignment="1" applyProtection="1">
      <alignment horizontal="center" vertical="center" wrapText="1"/>
    </xf>
    <xf numFmtId="0" fontId="29" fillId="15" borderId="0" xfId="2" applyFont="1" applyFill="1"/>
    <xf numFmtId="174" fontId="156" fillId="21" borderId="8" xfId="2" applyNumberFormat="1" applyFont="1" applyFill="1" applyBorder="1" applyAlignment="1" applyProtection="1">
      <alignment horizontal="center" vertical="center"/>
    </xf>
    <xf numFmtId="174" fontId="156" fillId="21" borderId="3" xfId="2" applyNumberFormat="1" applyFont="1" applyFill="1" applyBorder="1" applyAlignment="1" applyProtection="1">
      <alignment horizontal="center" vertical="center"/>
    </xf>
    <xf numFmtId="174" fontId="156" fillId="21" borderId="9" xfId="2" applyNumberFormat="1" applyFont="1" applyFill="1" applyBorder="1" applyAlignment="1" applyProtection="1">
      <alignment horizontal="center" vertical="center"/>
    </xf>
    <xf numFmtId="0" fontId="161" fillId="23" borderId="40" xfId="10" applyFont="1" applyFill="1" applyBorder="1" applyAlignment="1" applyProtection="1">
      <alignment horizontal="right" vertical="center"/>
    </xf>
    <xf numFmtId="174" fontId="156" fillId="21" borderId="66" xfId="2" applyNumberFormat="1" applyFont="1" applyFill="1" applyBorder="1" applyAlignment="1" applyProtection="1">
      <alignment horizontal="center" vertical="center"/>
    </xf>
    <xf numFmtId="174" fontId="156" fillId="21" borderId="63" xfId="2" applyNumberFormat="1" applyFont="1" applyFill="1" applyBorder="1" applyAlignment="1" applyProtection="1">
      <alignment horizontal="center" vertical="center"/>
    </xf>
    <xf numFmtId="174" fontId="156" fillId="21" borderId="61" xfId="2" applyNumberFormat="1" applyFont="1" applyFill="1" applyBorder="1" applyAlignment="1" applyProtection="1">
      <alignment horizontal="center" vertical="center"/>
    </xf>
    <xf numFmtId="174" fontId="156" fillId="21" borderId="58" xfId="2" applyNumberFormat="1" applyFont="1" applyFill="1" applyBorder="1" applyAlignment="1" applyProtection="1">
      <alignment horizontal="center" vertical="center"/>
    </xf>
    <xf numFmtId="174" fontId="156" fillId="31" borderId="78" xfId="2" applyNumberFormat="1" applyFont="1" applyFill="1" applyBorder="1" applyAlignment="1" applyProtection="1">
      <alignment horizontal="center" vertical="center"/>
    </xf>
    <xf numFmtId="174" fontId="156" fillId="31" borderId="75" xfId="2" applyNumberFormat="1" applyFont="1" applyFill="1" applyBorder="1" applyAlignment="1" applyProtection="1">
      <alignment horizontal="center" vertical="center"/>
    </xf>
    <xf numFmtId="174" fontId="156" fillId="24" borderId="8" xfId="2" applyNumberFormat="1" applyFont="1" applyFill="1" applyBorder="1" applyAlignment="1" applyProtection="1">
      <alignment horizontal="center" vertical="center"/>
    </xf>
    <xf numFmtId="174" fontId="156" fillId="24" borderId="3" xfId="2" applyNumberFormat="1" applyFont="1" applyFill="1" applyBorder="1" applyAlignment="1" applyProtection="1">
      <alignment horizontal="center" vertical="center"/>
    </xf>
    <xf numFmtId="174" fontId="156" fillId="24" borderId="9" xfId="2" applyNumberFormat="1" applyFont="1" applyFill="1" applyBorder="1" applyAlignment="1" applyProtection="1">
      <alignment horizontal="center" vertical="center"/>
    </xf>
    <xf numFmtId="174" fontId="156" fillId="30" borderId="9" xfId="2" applyNumberFormat="1" applyFont="1" applyFill="1" applyBorder="1" applyAlignment="1" applyProtection="1">
      <alignment horizontal="center" vertical="center"/>
    </xf>
    <xf numFmtId="174" fontId="156" fillId="26" borderId="9" xfId="2" applyNumberFormat="1" applyFont="1" applyFill="1" applyBorder="1" applyAlignment="1" applyProtection="1">
      <alignment horizontal="center" vertical="center"/>
    </xf>
    <xf numFmtId="174" fontId="156" fillId="21" borderId="29" xfId="2" applyNumberFormat="1" applyFont="1" applyFill="1" applyBorder="1" applyAlignment="1" applyProtection="1">
      <alignment horizontal="center" vertical="center"/>
    </xf>
    <xf numFmtId="174" fontId="156" fillId="21" borderId="27" xfId="2" applyNumberFormat="1" applyFont="1" applyFill="1" applyBorder="1" applyAlignment="1" applyProtection="1">
      <alignment horizontal="center" vertical="center"/>
    </xf>
    <xf numFmtId="174" fontId="156" fillId="17" borderId="8" xfId="2" applyNumberFormat="1" applyFont="1" applyFill="1" applyBorder="1" applyAlignment="1" applyProtection="1">
      <alignment horizontal="center" vertical="center"/>
    </xf>
    <xf numFmtId="174" fontId="156" fillId="17" borderId="3" xfId="2" applyNumberFormat="1" applyFont="1" applyFill="1" applyBorder="1" applyAlignment="1" applyProtection="1">
      <alignment horizontal="center" vertical="center"/>
    </xf>
    <xf numFmtId="174" fontId="156" fillId="17" borderId="9" xfId="2" applyNumberFormat="1" applyFont="1" applyFill="1" applyBorder="1" applyAlignment="1" applyProtection="1">
      <alignment horizontal="center" vertical="center"/>
    </xf>
    <xf numFmtId="0" fontId="165" fillId="24" borderId="16" xfId="2" applyFont="1" applyFill="1" applyBorder="1" applyAlignment="1" applyProtection="1">
      <alignment vertical="center" wrapText="1"/>
    </xf>
    <xf numFmtId="3" fontId="32" fillId="31" borderId="80" xfId="0" applyNumberFormat="1" applyFont="1" applyFill="1" applyBorder="1" applyAlignment="1" applyProtection="1"/>
    <xf numFmtId="3" fontId="32" fillId="31" borderId="40" xfId="0" applyNumberFormat="1" applyFont="1" applyFill="1" applyBorder="1" applyAlignment="1" applyProtection="1"/>
    <xf numFmtId="3" fontId="32" fillId="31" borderId="41" xfId="0" applyNumberFormat="1" applyFont="1" applyFill="1" applyBorder="1" applyAlignment="1" applyProtection="1"/>
    <xf numFmtId="3" fontId="32" fillId="31" borderId="42" xfId="0" applyNumberFormat="1" applyFont="1" applyFill="1" applyBorder="1" applyAlignment="1" applyProtection="1"/>
    <xf numFmtId="3" fontId="89" fillId="31" borderId="41" xfId="0" applyNumberFormat="1" applyFont="1" applyFill="1" applyBorder="1" applyAlignment="1" applyProtection="1">
      <alignment horizontal="center"/>
    </xf>
    <xf numFmtId="1" fontId="228" fillId="24" borderId="3" xfId="2" applyNumberFormat="1" applyFont="1" applyFill="1" applyBorder="1" applyAlignment="1" applyProtection="1">
      <alignment horizontal="center" vertical="center"/>
    </xf>
    <xf numFmtId="0" fontId="11" fillId="15" borderId="0" xfId="2" applyFont="1" applyFill="1" applyAlignment="1">
      <alignment horizontal="right" vertical="center"/>
    </xf>
    <xf numFmtId="0" fontId="229" fillId="42" borderId="0" xfId="4" applyFont="1" applyFill="1" applyBorder="1"/>
    <xf numFmtId="0" fontId="229" fillId="42" borderId="0" xfId="4" applyFont="1" applyFill="1" applyBorder="1" applyAlignment="1"/>
    <xf numFmtId="0" fontId="229" fillId="0" borderId="0" xfId="4" applyFont="1" applyFill="1" applyBorder="1"/>
    <xf numFmtId="0" fontId="34" fillId="43" borderId="0" xfId="2" applyFont="1" applyFill="1" applyBorder="1" applyAlignment="1">
      <alignment horizontal="center"/>
    </xf>
    <xf numFmtId="0" fontId="3" fillId="43" borderId="0" xfId="4" applyFont="1" applyFill="1" applyBorder="1" applyAlignment="1">
      <alignment horizontal="left" vertical="center" wrapText="1"/>
    </xf>
    <xf numFmtId="0" fontId="55" fillId="43" borderId="163" xfId="0" quotePrefix="1" applyFont="1" applyFill="1" applyBorder="1" applyAlignment="1" applyProtection="1">
      <alignment horizontal="left"/>
    </xf>
    <xf numFmtId="0" fontId="55" fillId="43" borderId="164" xfId="0" quotePrefix="1" applyFont="1" applyFill="1" applyBorder="1" applyAlignment="1" applyProtection="1">
      <alignment horizontal="left"/>
    </xf>
    <xf numFmtId="0" fontId="55" fillId="43" borderId="107" xfId="0" quotePrefix="1" applyFont="1" applyFill="1" applyBorder="1" applyAlignment="1" applyProtection="1">
      <alignment horizontal="left"/>
    </xf>
    <xf numFmtId="0" fontId="5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/>
    </xf>
    <xf numFmtId="171" fontId="35" fillId="43" borderId="0" xfId="13" quotePrefix="1" applyNumberFormat="1" applyFont="1" applyFill="1" applyBorder="1" applyAlignment="1">
      <alignment horizontal="right"/>
    </xf>
    <xf numFmtId="0" fontId="14" fillId="43" borderId="0" xfId="13" applyFont="1" applyFill="1" applyBorder="1"/>
    <xf numFmtId="0" fontId="14" fillId="43" borderId="0" xfId="13" quotePrefix="1" applyFont="1" applyFill="1" applyBorder="1" applyAlignment="1">
      <alignment horizontal="left"/>
    </xf>
    <xf numFmtId="0" fontId="9" fillId="43" borderId="0" xfId="13" quotePrefix="1" applyFont="1" applyFill="1" applyBorder="1" applyAlignment="1">
      <alignment horizontal="left"/>
    </xf>
    <xf numFmtId="0" fontId="9" fillId="43" borderId="0" xfId="13" applyFont="1" applyFill="1" applyBorder="1"/>
    <xf numFmtId="0" fontId="21" fillId="43" borderId="0" xfId="13" applyFont="1" applyFill="1" applyBorder="1" applyAlignment="1">
      <alignment horizontal="left"/>
    </xf>
    <xf numFmtId="0" fontId="9" fillId="43" borderId="0" xfId="13" applyFont="1" applyFill="1" applyBorder="1" applyAlignment="1">
      <alignment horizontal="left"/>
    </xf>
    <xf numFmtId="0" fontId="15" fillId="43" borderId="0" xfId="13" applyFont="1" applyFill="1" applyBorder="1"/>
    <xf numFmtId="0" fontId="15" fillId="43" borderId="0" xfId="13" quotePrefix="1" applyFont="1" applyFill="1" applyBorder="1" applyAlignment="1">
      <alignment horizontal="left"/>
    </xf>
    <xf numFmtId="0" fontId="9" fillId="43" borderId="0" xfId="10" applyFont="1" applyFill="1" applyBorder="1" applyAlignment="1">
      <alignment horizontal="left"/>
    </xf>
    <xf numFmtId="0" fontId="21" fillId="43" borderId="0" xfId="10" applyFont="1" applyFill="1" applyBorder="1" applyAlignment="1">
      <alignment horizontal="left"/>
    </xf>
    <xf numFmtId="0" fontId="21" fillId="43" borderId="0" xfId="13" quotePrefix="1" applyFont="1" applyFill="1" applyBorder="1" applyAlignment="1">
      <alignment horizontal="left"/>
    </xf>
    <xf numFmtId="0" fontId="15" fillId="43" borderId="0" xfId="13" applyFont="1" applyFill="1" applyBorder="1" applyAlignment="1">
      <alignment horizontal="left"/>
    </xf>
    <xf numFmtId="171" fontId="36" fillId="43" borderId="0" xfId="13" quotePrefix="1" applyNumberFormat="1" applyFont="1" applyFill="1" applyBorder="1" applyAlignment="1">
      <alignment horizontal="right"/>
    </xf>
    <xf numFmtId="0" fontId="21" fillId="43" borderId="0" xfId="13" applyFont="1" applyFill="1" applyBorder="1"/>
    <xf numFmtId="171" fontId="35" fillId="43" borderId="0" xfId="13" applyNumberFormat="1" applyFont="1" applyFill="1" applyBorder="1" applyAlignment="1">
      <alignment horizontal="right"/>
    </xf>
    <xf numFmtId="0" fontId="14" fillId="43" borderId="0" xfId="13" applyFont="1" applyFill="1" applyBorder="1" applyAlignment="1">
      <alignment horizontal="left"/>
    </xf>
    <xf numFmtId="0" fontId="229" fillId="0" borderId="0" xfId="4" applyFont="1" applyFill="1" applyBorder="1" applyAlignment="1"/>
    <xf numFmtId="0" fontId="30" fillId="43" borderId="0" xfId="2" applyFont="1" applyFill="1" applyBorder="1"/>
    <xf numFmtId="0" fontId="29" fillId="43" borderId="0" xfId="2" applyFont="1" applyFill="1" applyBorder="1"/>
    <xf numFmtId="0" fontId="30" fillId="43" borderId="3" xfId="2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0" fillId="43" borderId="3" xfId="2" applyNumberFormat="1" applyFont="1" applyFill="1" applyBorder="1" applyProtection="1">
      <protection locked="0"/>
    </xf>
    <xf numFmtId="49" fontId="230" fillId="43" borderId="165" xfId="2" quotePrefix="1" applyNumberFormat="1" applyFont="1" applyFill="1" applyBorder="1" applyAlignment="1">
      <alignment horizontal="center"/>
    </xf>
    <xf numFmtId="0" fontId="3" fillId="43" borderId="166" xfId="2" applyFont="1" applyFill="1" applyBorder="1"/>
    <xf numFmtId="49" fontId="230" fillId="43" borderId="55" xfId="2" quotePrefix="1" applyNumberFormat="1" applyFont="1" applyFill="1" applyBorder="1" applyAlignment="1">
      <alignment horizontal="center"/>
    </xf>
    <xf numFmtId="0" fontId="3" fillId="43" borderId="102" xfId="2" applyFont="1" applyFill="1" applyBorder="1"/>
    <xf numFmtId="0" fontId="3" fillId="43" borderId="55" xfId="2" applyFont="1" applyFill="1" applyBorder="1"/>
    <xf numFmtId="0" fontId="3" fillId="43" borderId="55" xfId="2" quotePrefix="1" applyFont="1" applyFill="1" applyBorder="1" applyAlignment="1">
      <alignment horizontal="left"/>
    </xf>
    <xf numFmtId="49" fontId="231" fillId="43" borderId="55" xfId="2" quotePrefix="1" applyNumberFormat="1" applyFont="1" applyFill="1" applyBorder="1" applyAlignment="1">
      <alignment horizontal="center" vertical="center"/>
    </xf>
    <xf numFmtId="0" fontId="16" fillId="43" borderId="55" xfId="2" applyFont="1" applyFill="1" applyBorder="1" applyAlignment="1">
      <alignment wrapText="1"/>
    </xf>
    <xf numFmtId="49" fontId="231" fillId="43" borderId="55" xfId="2" quotePrefix="1" applyNumberFormat="1" applyFont="1" applyFill="1" applyBorder="1" applyAlignment="1">
      <alignment horizontal="center"/>
    </xf>
    <xf numFmtId="0" fontId="16" fillId="43" borderId="55" xfId="2" applyFont="1" applyFill="1" applyBorder="1"/>
    <xf numFmtId="49" fontId="230" fillId="43" borderId="57" xfId="2" quotePrefix="1" applyNumberFormat="1" applyFont="1" applyFill="1" applyBorder="1" applyAlignment="1">
      <alignment horizontal="center"/>
    </xf>
    <xf numFmtId="0" fontId="3" fillId="43" borderId="57" xfId="2" applyFont="1" applyFill="1" applyBorder="1"/>
    <xf numFmtId="49" fontId="232" fillId="43" borderId="57" xfId="2" quotePrefix="1" applyNumberFormat="1" applyFont="1" applyFill="1" applyBorder="1" applyAlignment="1">
      <alignment horizontal="center"/>
    </xf>
    <xf numFmtId="0" fontId="233" fillId="43" borderId="57" xfId="2" applyFont="1" applyFill="1" applyBorder="1"/>
    <xf numFmtId="49" fontId="230" fillId="43" borderId="167" xfId="2" quotePrefix="1" applyNumberFormat="1" applyFont="1" applyFill="1" applyBorder="1" applyAlignment="1">
      <alignment horizontal="center"/>
    </xf>
    <xf numFmtId="0" fontId="3" fillId="43" borderId="167" xfId="2" applyFont="1" applyFill="1" applyBorder="1"/>
    <xf numFmtId="0" fontId="234" fillId="43" borderId="89" xfId="11" applyFont="1" applyFill="1" applyBorder="1"/>
    <xf numFmtId="0" fontId="8" fillId="47" borderId="0" xfId="11" quotePrefix="1" applyFont="1" applyFill="1" applyBorder="1" applyAlignment="1">
      <alignment horizontal="left"/>
    </xf>
    <xf numFmtId="49" fontId="235" fillId="43" borderId="88" xfId="2" applyNumberFormat="1" applyFont="1" applyFill="1" applyBorder="1" applyAlignment="1">
      <alignment horizontal="center"/>
    </xf>
    <xf numFmtId="169" fontId="236" fillId="43" borderId="52" xfId="2" applyNumberFormat="1" applyFont="1" applyFill="1" applyBorder="1" applyAlignment="1">
      <alignment horizontal="left"/>
    </xf>
    <xf numFmtId="169" fontId="237" fillId="43" borderId="52" xfId="2" applyNumberFormat="1" applyFont="1" applyFill="1" applyBorder="1" applyAlignment="1">
      <alignment horizontal="left"/>
    </xf>
    <xf numFmtId="0" fontId="238" fillId="43" borderId="133" xfId="2" applyFont="1" applyFill="1" applyBorder="1"/>
    <xf numFmtId="49" fontId="239" fillId="43" borderId="55" xfId="2" quotePrefix="1" applyNumberFormat="1" applyFont="1" applyFill="1" applyBorder="1" applyAlignment="1">
      <alignment horizontal="center"/>
    </xf>
    <xf numFmtId="0" fontId="238" fillId="43" borderId="102" xfId="2" applyFont="1" applyFill="1" applyBorder="1"/>
    <xf numFmtId="0" fontId="238" fillId="43" borderId="55" xfId="2" applyFont="1" applyFill="1" applyBorder="1"/>
    <xf numFmtId="0" fontId="240" fillId="43" borderId="55" xfId="2" applyFont="1" applyFill="1" applyBorder="1"/>
    <xf numFmtId="0" fontId="238" fillId="43" borderId="55" xfId="2" applyFont="1" applyFill="1" applyBorder="1" applyAlignment="1">
      <alignment horizontal="left"/>
    </xf>
    <xf numFmtId="0" fontId="229" fillId="0" borderId="0" xfId="4" quotePrefix="1" applyFont="1" applyFill="1" applyBorder="1"/>
    <xf numFmtId="169" fontId="229" fillId="0" borderId="0" xfId="4" applyNumberFormat="1" applyFont="1" applyFill="1" applyBorder="1"/>
    <xf numFmtId="0" fontId="238" fillId="43" borderId="55" xfId="2" applyFont="1" applyFill="1" applyBorder="1" applyAlignment="1">
      <alignment horizontal="left" wrapText="1"/>
    </xf>
    <xf numFmtId="0" fontId="3" fillId="0" borderId="3" xfId="9" applyFont="1" applyFill="1" applyBorder="1" applyAlignment="1"/>
    <xf numFmtId="0" fontId="241" fillId="43" borderId="57" xfId="2" applyFont="1" applyFill="1" applyBorder="1"/>
    <xf numFmtId="169" fontId="242" fillId="43" borderId="31" xfId="2" applyNumberFormat="1" applyFont="1" applyFill="1" applyBorder="1" applyAlignment="1">
      <alignment horizontal="left"/>
    </xf>
    <xf numFmtId="0" fontId="3" fillId="43" borderId="133" xfId="2" applyFont="1" applyFill="1" applyBorder="1"/>
    <xf numFmtId="0" fontId="16" fillId="43" borderId="54" xfId="2" applyFont="1" applyFill="1" applyBorder="1"/>
    <xf numFmtId="169" fontId="236" fillId="43" borderId="31" xfId="2" applyNumberFormat="1" applyFont="1" applyFill="1" applyBorder="1" applyAlignment="1">
      <alignment horizontal="left"/>
    </xf>
    <xf numFmtId="0" fontId="3" fillId="43" borderId="54" xfId="2" applyFont="1" applyFill="1" applyBorder="1"/>
    <xf numFmtId="49" fontId="239" fillId="43" borderId="120" xfId="2" quotePrefix="1" applyNumberFormat="1" applyFont="1" applyFill="1" applyBorder="1" applyAlignment="1">
      <alignment horizontal="center"/>
    </xf>
    <xf numFmtId="0" fontId="16" fillId="43" borderId="167" xfId="2" applyFont="1" applyFill="1" applyBorder="1"/>
    <xf numFmtId="0" fontId="3" fillId="43" borderId="120" xfId="2" applyFont="1" applyFill="1" applyBorder="1"/>
    <xf numFmtId="0" fontId="41" fillId="43" borderId="57" xfId="2" applyFont="1" applyFill="1" applyBorder="1"/>
    <xf numFmtId="0" fontId="3" fillId="43" borderId="165" xfId="2" applyFont="1" applyFill="1" applyBorder="1"/>
    <xf numFmtId="0" fontId="233" fillId="43" borderId="55" xfId="2" applyFont="1" applyFill="1" applyBorder="1"/>
    <xf numFmtId="0" fontId="3" fillId="43" borderId="167" xfId="2" applyFont="1" applyFill="1" applyBorder="1" applyAlignment="1">
      <alignment horizontal="left" wrapText="1"/>
    </xf>
    <xf numFmtId="0" fontId="24" fillId="43" borderId="53" xfId="2" applyFont="1" applyFill="1" applyBorder="1" applyAlignment="1">
      <alignment horizontal="left"/>
    </xf>
    <xf numFmtId="0" fontId="24" fillId="43" borderId="55" xfId="2" applyFont="1" applyFill="1" applyBorder="1" applyAlignment="1">
      <alignment horizontal="left"/>
    </xf>
    <xf numFmtId="0" fontId="243" fillId="43" borderId="55" xfId="2" applyFont="1" applyFill="1" applyBorder="1" applyAlignment="1">
      <alignment horizontal="left"/>
    </xf>
    <xf numFmtId="0" fontId="24" fillId="43" borderId="55" xfId="2" quotePrefix="1" applyFont="1" applyFill="1" applyBorder="1" applyAlignment="1">
      <alignment horizontal="left"/>
    </xf>
    <xf numFmtId="0" fontId="24" fillId="43" borderId="167" xfId="2" applyFont="1" applyFill="1" applyBorder="1" applyAlignment="1">
      <alignment horizontal="left"/>
    </xf>
    <xf numFmtId="0" fontId="243" fillId="43" borderId="53" xfId="2" applyFont="1" applyFill="1" applyBorder="1" applyAlignment="1">
      <alignment horizontal="left"/>
    </xf>
    <xf numFmtId="0" fontId="24" fillId="43" borderId="57" xfId="2" applyFont="1" applyFill="1" applyBorder="1" applyAlignment="1">
      <alignment horizontal="left"/>
    </xf>
    <xf numFmtId="0" fontId="24" fillId="43" borderId="120" xfId="2" applyFont="1" applyFill="1" applyBorder="1" applyAlignment="1">
      <alignment horizontal="left"/>
    </xf>
    <xf numFmtId="0" fontId="42" fillId="43" borderId="167" xfId="2" applyFont="1" applyFill="1" applyBorder="1" applyAlignment="1">
      <alignment horizontal="left"/>
    </xf>
    <xf numFmtId="0" fontId="243" fillId="43" borderId="167" xfId="2" applyFont="1" applyFill="1" applyBorder="1" applyAlignment="1">
      <alignment horizontal="left"/>
    </xf>
    <xf numFmtId="0" fontId="239" fillId="0" borderId="0" xfId="2" quotePrefix="1" applyNumberFormat="1" applyFont="1" applyFill="1" applyBorder="1" applyAlignment="1">
      <alignment horizontal="center"/>
    </xf>
    <xf numFmtId="0" fontId="243" fillId="0" borderId="0" xfId="2" applyFont="1" applyFill="1" applyBorder="1" applyAlignment="1">
      <alignment horizontal="left"/>
    </xf>
    <xf numFmtId="0" fontId="229" fillId="42" borderId="3" xfId="4" applyFont="1" applyFill="1" applyBorder="1"/>
    <xf numFmtId="0" fontId="229" fillId="42" borderId="3" xfId="4" applyFont="1" applyFill="1" applyBorder="1" applyAlignment="1"/>
    <xf numFmtId="0" fontId="229" fillId="45" borderId="3" xfId="4" applyFont="1" applyFill="1" applyBorder="1"/>
    <xf numFmtId="0" fontId="229" fillId="0" borderId="3" xfId="4" applyFont="1" applyFill="1" applyBorder="1"/>
    <xf numFmtId="14" fontId="229" fillId="43" borderId="3" xfId="4" applyNumberFormat="1" applyFont="1" applyFill="1" applyBorder="1" applyAlignment="1">
      <alignment horizontal="left"/>
    </xf>
    <xf numFmtId="49" fontId="150" fillId="17" borderId="3" xfId="2" applyNumberFormat="1" applyFont="1" applyFill="1" applyBorder="1" applyAlignment="1" applyProtection="1">
      <alignment horizontal="center" vertical="center"/>
      <protection locked="0"/>
    </xf>
    <xf numFmtId="49" fontId="162" fillId="16" borderId="4" xfId="2" applyNumberFormat="1" applyFont="1" applyFill="1" applyBorder="1" applyAlignment="1" applyProtection="1">
      <alignment horizontal="center" vertical="center" wrapText="1"/>
    </xf>
    <xf numFmtId="49" fontId="30" fillId="43" borderId="0" xfId="2" applyNumberFormat="1" applyFont="1" applyFill="1" applyBorder="1"/>
    <xf numFmtId="172" fontId="8" fillId="43" borderId="0" xfId="11" quotePrefix="1" applyNumberFormat="1" applyFont="1" applyFill="1" applyBorder="1" applyAlignment="1">
      <alignment horizontal="left"/>
    </xf>
    <xf numFmtId="172" fontId="235" fillId="43" borderId="88" xfId="2" applyNumberFormat="1" applyFont="1" applyFill="1" applyBorder="1" applyAlignment="1">
      <alignment horizontal="center"/>
    </xf>
    <xf numFmtId="49" fontId="244" fillId="43" borderId="57" xfId="2" quotePrefix="1" applyNumberFormat="1" applyFont="1" applyFill="1" applyBorder="1" applyAlignment="1">
      <alignment horizontal="center"/>
    </xf>
    <xf numFmtId="49" fontId="239" fillId="43" borderId="54" xfId="2" quotePrefix="1" applyNumberFormat="1" applyFont="1" applyFill="1" applyBorder="1" applyAlignment="1">
      <alignment horizontal="center"/>
    </xf>
    <xf numFmtId="49" fontId="230" fillId="43" borderId="54" xfId="2" quotePrefix="1" applyNumberFormat="1" applyFont="1" applyFill="1" applyBorder="1" applyAlignment="1">
      <alignment horizontal="center"/>
    </xf>
    <xf numFmtId="49" fontId="239" fillId="43" borderId="167" xfId="2" quotePrefix="1" applyNumberFormat="1" applyFont="1" applyFill="1" applyBorder="1" applyAlignment="1">
      <alignment horizontal="center"/>
    </xf>
    <xf numFmtId="49" fontId="230" fillId="43" borderId="120" xfId="2" quotePrefix="1" applyNumberFormat="1" applyFont="1" applyFill="1" applyBorder="1" applyAlignment="1">
      <alignment horizontal="center"/>
    </xf>
    <xf numFmtId="49" fontId="239" fillId="43" borderId="57" xfId="2" quotePrefix="1" applyNumberFormat="1" applyFont="1" applyFill="1" applyBorder="1" applyAlignment="1">
      <alignment horizontal="center"/>
    </xf>
    <xf numFmtId="49" fontId="232" fillId="43" borderId="55" xfId="2" quotePrefix="1" applyNumberFormat="1" applyFont="1" applyFill="1" applyBorder="1" applyAlignment="1">
      <alignment horizontal="center"/>
    </xf>
    <xf numFmtId="0" fontId="152" fillId="17" borderId="14" xfId="0" applyFont="1" applyFill="1" applyBorder="1" applyAlignment="1" applyProtection="1">
      <alignment horizontal="center" vertical="center" wrapText="1"/>
    </xf>
    <xf numFmtId="0" fontId="152" fillId="17" borderId="15" xfId="0" applyFont="1" applyFill="1" applyBorder="1" applyAlignment="1" applyProtection="1">
      <alignment horizontal="center" vertical="center" wrapText="1"/>
    </xf>
    <xf numFmtId="0" fontId="152" fillId="17" borderId="13" xfId="0" applyFont="1" applyFill="1" applyBorder="1" applyAlignment="1" applyProtection="1">
      <alignment horizontal="center" vertical="center" wrapText="1"/>
    </xf>
    <xf numFmtId="0" fontId="196" fillId="15" borderId="0" xfId="2" applyFont="1" applyFill="1" applyAlignment="1">
      <alignment horizontal="center" vertical="center"/>
    </xf>
    <xf numFmtId="0" fontId="139" fillId="15" borderId="0" xfId="0" quotePrefix="1" applyFont="1" applyFill="1" applyAlignment="1">
      <alignment vertical="center"/>
    </xf>
    <xf numFmtId="0" fontId="147" fillId="48" borderId="0" xfId="4" applyFill="1"/>
    <xf numFmtId="0" fontId="147" fillId="48" borderId="0" xfId="4" applyFill="1" applyAlignment="1"/>
    <xf numFmtId="0" fontId="147" fillId="17" borderId="0" xfId="4" applyFill="1"/>
    <xf numFmtId="0" fontId="147" fillId="17" borderId="0" xfId="4" applyFill="1" applyAlignment="1"/>
    <xf numFmtId="174" fontId="156" fillId="49" borderId="22" xfId="2" applyNumberFormat="1" applyFont="1" applyFill="1" applyBorder="1" applyAlignment="1" applyProtection="1">
      <alignment horizontal="center" vertical="center"/>
    </xf>
    <xf numFmtId="174" fontId="156" fillId="30" borderId="88" xfId="2" applyNumberFormat="1" applyFont="1" applyFill="1" applyBorder="1" applyAlignment="1" applyProtection="1">
      <alignment horizontal="center" vertical="center"/>
    </xf>
    <xf numFmtId="174" fontId="156" fillId="30" borderId="8" xfId="2" applyNumberFormat="1" applyFont="1" applyFill="1" applyBorder="1" applyAlignment="1" applyProtection="1">
      <alignment horizontal="center" vertical="center"/>
    </xf>
    <xf numFmtId="174" fontId="156" fillId="30" borderId="4" xfId="2" applyNumberFormat="1" applyFont="1" applyFill="1" applyBorder="1" applyAlignment="1" applyProtection="1">
      <alignment horizontal="center" vertical="center"/>
    </xf>
    <xf numFmtId="174" fontId="156" fillId="26" borderId="88" xfId="2" applyNumberFormat="1" applyFont="1" applyFill="1" applyBorder="1" applyAlignment="1" applyProtection="1">
      <alignment horizontal="center" vertical="center"/>
    </xf>
    <xf numFmtId="174" fontId="156" fillId="26" borderId="8" xfId="2" applyNumberFormat="1" applyFont="1" applyFill="1" applyBorder="1" applyAlignment="1" applyProtection="1">
      <alignment horizontal="center" vertical="center"/>
    </xf>
    <xf numFmtId="174" fontId="156" fillId="26" borderId="4" xfId="2" applyNumberFormat="1" applyFont="1" applyFill="1" applyBorder="1" applyAlignment="1" applyProtection="1">
      <alignment horizontal="center" vertical="center"/>
    </xf>
    <xf numFmtId="174" fontId="156" fillId="21" borderId="115" xfId="2" applyNumberFormat="1" applyFont="1" applyFill="1" applyBorder="1" applyAlignment="1" applyProtection="1">
      <alignment horizontal="center" vertical="center"/>
    </xf>
    <xf numFmtId="174" fontId="156" fillId="21" borderId="102" xfId="2" applyNumberFormat="1" applyFont="1" applyFill="1" applyBorder="1" applyAlignment="1" applyProtection="1">
      <alignment horizontal="center" vertical="center"/>
    </xf>
    <xf numFmtId="3" fontId="12" fillId="15" borderId="168" xfId="2" applyNumberFormat="1" applyFont="1" applyFill="1" applyBorder="1" applyAlignment="1" applyProtection="1">
      <alignment horizontal="right" vertical="center"/>
      <protection locked="0"/>
    </xf>
    <xf numFmtId="3" fontId="12" fillId="15" borderId="169" xfId="2" applyNumberFormat="1" applyFont="1" applyFill="1" applyBorder="1" applyAlignment="1" applyProtection="1">
      <alignment horizontal="right" vertical="center"/>
      <protection locked="0"/>
    </xf>
    <xf numFmtId="3" fontId="12" fillId="15" borderId="170" xfId="2" applyNumberFormat="1" applyFont="1" applyFill="1" applyBorder="1" applyAlignment="1" applyProtection="1">
      <alignment horizontal="right" vertical="center"/>
      <protection locked="0"/>
    </xf>
    <xf numFmtId="174" fontId="156" fillId="31" borderId="171" xfId="2" applyNumberFormat="1" applyFont="1" applyFill="1" applyBorder="1" applyAlignment="1" applyProtection="1">
      <alignment horizontal="center" vertical="center"/>
    </xf>
    <xf numFmtId="174" fontId="156" fillId="49" borderId="172" xfId="2" applyNumberFormat="1" applyFont="1" applyFill="1" applyBorder="1" applyAlignment="1" applyProtection="1">
      <alignment horizontal="center" vertical="center"/>
    </xf>
    <xf numFmtId="174" fontId="156" fillId="49" borderId="173" xfId="2" applyNumberFormat="1" applyFont="1" applyFill="1" applyBorder="1" applyAlignment="1" applyProtection="1">
      <alignment horizontal="center" vertical="center"/>
    </xf>
    <xf numFmtId="174" fontId="156" fillId="31" borderId="174" xfId="2" applyNumberFormat="1" applyFont="1" applyFill="1" applyBorder="1" applyAlignment="1" applyProtection="1">
      <alignment horizontal="center" vertical="center"/>
    </xf>
    <xf numFmtId="174" fontId="156" fillId="31" borderId="162" xfId="2" applyNumberFormat="1" applyFont="1" applyFill="1" applyBorder="1" applyAlignment="1" applyProtection="1">
      <alignment horizontal="center" vertical="center"/>
    </xf>
    <xf numFmtId="168" fontId="245" fillId="50" borderId="22" xfId="10" quotePrefix="1" applyNumberFormat="1" applyFont="1" applyFill="1" applyBorder="1" applyAlignment="1">
      <alignment horizontal="right" vertical="center"/>
    </xf>
    <xf numFmtId="0" fontId="6" fillId="50" borderId="17" xfId="10" quotePrefix="1" applyFont="1" applyFill="1" applyBorder="1" applyAlignment="1">
      <alignment horizontal="right" vertical="center"/>
    </xf>
    <xf numFmtId="0" fontId="3" fillId="50" borderId="23" xfId="10" applyFont="1" applyFill="1" applyBorder="1" applyAlignment="1">
      <alignment horizontal="left" vertical="center" wrapText="1"/>
    </xf>
    <xf numFmtId="3" fontId="163" fillId="23" borderId="10" xfId="2" applyNumberFormat="1" applyFont="1" applyFill="1" applyBorder="1" applyAlignment="1" applyProtection="1">
      <alignment horizontal="center" vertical="center" wrapText="1"/>
    </xf>
    <xf numFmtId="0" fontId="3" fillId="0" borderId="0" xfId="10" quotePrefix="1" applyNumberFormat="1" applyFont="1" applyFill="1" applyBorder="1" applyAlignment="1">
      <alignment horizontal="right"/>
    </xf>
    <xf numFmtId="0" fontId="54" fillId="15" borderId="73" xfId="0" quotePrefix="1" applyFont="1" applyFill="1" applyBorder="1" applyAlignment="1" applyProtection="1">
      <alignment horizontal="left"/>
    </xf>
    <xf numFmtId="0" fontId="32" fillId="15" borderId="53" xfId="0" quotePrefix="1" applyFont="1" applyFill="1" applyBorder="1" applyAlignment="1" applyProtection="1">
      <alignment horizontal="left"/>
    </xf>
    <xf numFmtId="3" fontId="32" fillId="15" borderId="21" xfId="0" applyNumberFormat="1" applyFont="1" applyFill="1" applyBorder="1" applyAlignment="1" applyProtection="1"/>
    <xf numFmtId="0" fontId="32" fillId="24" borderId="55" xfId="0" quotePrefix="1" applyFont="1" applyFill="1" applyBorder="1" applyAlignment="1" applyProtection="1">
      <alignment horizontal="left"/>
    </xf>
    <xf numFmtId="0" fontId="32" fillId="24" borderId="55" xfId="0" applyFont="1" applyFill="1" applyBorder="1" applyAlignment="1" applyProtection="1">
      <alignment horizontal="left"/>
    </xf>
    <xf numFmtId="3" fontId="32" fillId="24" borderId="55" xfId="0" applyNumberFormat="1" applyFont="1" applyFill="1" applyBorder="1" applyAlignment="1" applyProtection="1"/>
    <xf numFmtId="3" fontId="32" fillId="24" borderId="24" xfId="0" applyNumberFormat="1" applyFont="1" applyFill="1" applyBorder="1" applyAlignment="1" applyProtection="1"/>
    <xf numFmtId="3" fontId="32" fillId="24" borderId="22" xfId="0" applyNumberFormat="1" applyFont="1" applyFill="1" applyBorder="1" applyAlignment="1" applyProtection="1"/>
    <xf numFmtId="3" fontId="32" fillId="24" borderId="25" xfId="0" applyNumberFormat="1" applyFont="1" applyFill="1" applyBorder="1" applyAlignment="1" applyProtection="1"/>
    <xf numFmtId="3" fontId="89" fillId="24" borderId="22" xfId="0" applyNumberFormat="1" applyFont="1" applyFill="1" applyBorder="1" applyAlignment="1" applyProtection="1">
      <alignment horizontal="center"/>
    </xf>
    <xf numFmtId="38" fontId="3" fillId="21" borderId="23" xfId="15" applyNumberFormat="1" applyFont="1" applyFill="1" applyBorder="1" applyAlignment="1" applyProtection="1"/>
    <xf numFmtId="38" fontId="3" fillId="21" borderId="102" xfId="15" applyNumberFormat="1" applyFont="1" applyFill="1" applyBorder="1" applyAlignment="1" applyProtection="1"/>
    <xf numFmtId="38" fontId="246" fillId="21" borderId="116" xfId="15" applyNumberFormat="1" applyFont="1" applyFill="1" applyBorder="1" applyAlignment="1" applyProtection="1"/>
    <xf numFmtId="38" fontId="246" fillId="21" borderId="38" xfId="15" applyNumberFormat="1" applyFont="1" applyFill="1" applyBorder="1" applyAlignment="1" applyProtection="1"/>
    <xf numFmtId="38" fontId="246" fillId="21" borderId="138" xfId="15" applyNumberFormat="1" applyFont="1" applyFill="1" applyBorder="1" applyAlignment="1" applyProtection="1"/>
    <xf numFmtId="180" fontId="247" fillId="21" borderId="57" xfId="5" applyNumberFormat="1" applyFont="1" applyFill="1" applyBorder="1" applyAlignment="1" applyProtection="1"/>
    <xf numFmtId="180" fontId="248" fillId="21" borderId="57" xfId="5" applyNumberFormat="1" applyFont="1" applyFill="1" applyBorder="1" applyAlignment="1" applyProtection="1"/>
    <xf numFmtId="180" fontId="248" fillId="21" borderId="136" xfId="5" applyNumberFormat="1" applyFont="1" applyFill="1" applyBorder="1" applyAlignment="1" applyProtection="1"/>
    <xf numFmtId="38" fontId="246" fillId="21" borderId="116" xfId="15" applyNumberFormat="1" applyFont="1" applyFill="1" applyBorder="1" applyAlignment="1" applyProtection="1">
      <alignment horizontal="center"/>
    </xf>
    <xf numFmtId="38" fontId="246" fillId="21" borderId="38" xfId="15" applyNumberFormat="1" applyFont="1" applyFill="1" applyBorder="1" applyAlignment="1" applyProtection="1">
      <alignment horizontal="center"/>
    </xf>
    <xf numFmtId="38" fontId="246" fillId="21" borderId="138" xfId="15" applyNumberFormat="1" applyFont="1" applyFill="1" applyBorder="1" applyAlignment="1" applyProtection="1">
      <alignment horizontal="center"/>
    </xf>
    <xf numFmtId="174" fontId="156" fillId="17" borderId="4" xfId="2" applyNumberFormat="1" applyFont="1" applyFill="1" applyBorder="1" applyAlignment="1" applyProtection="1">
      <alignment horizontal="center" vertical="center"/>
    </xf>
    <xf numFmtId="174" fontId="156" fillId="21" borderId="51" xfId="2" applyNumberFormat="1" applyFont="1" applyFill="1" applyBorder="1" applyAlignment="1" applyProtection="1">
      <alignment horizontal="center" vertical="center"/>
    </xf>
    <xf numFmtId="174" fontId="156" fillId="21" borderId="175" xfId="2" applyNumberFormat="1" applyFont="1" applyFill="1" applyBorder="1" applyAlignment="1" applyProtection="1">
      <alignment horizontal="center" vertical="center"/>
    </xf>
    <xf numFmtId="174" fontId="156" fillId="31" borderId="102" xfId="2" applyNumberFormat="1" applyFont="1" applyFill="1" applyBorder="1" applyAlignment="1" applyProtection="1">
      <alignment horizontal="center" vertical="center"/>
    </xf>
    <xf numFmtId="174" fontId="156" fillId="31" borderId="137" xfId="2" applyNumberFormat="1" applyFont="1" applyFill="1" applyBorder="1" applyAlignment="1" applyProtection="1">
      <alignment horizontal="center" vertical="center"/>
    </xf>
    <xf numFmtId="174" fontId="156" fillId="31" borderId="24" xfId="2" applyNumberFormat="1" applyFont="1" applyFill="1" applyBorder="1" applyAlignment="1" applyProtection="1">
      <alignment horizontal="center" vertical="center"/>
    </xf>
    <xf numFmtId="174" fontId="156" fillId="31" borderId="20" xfId="2" applyNumberFormat="1" applyFont="1" applyFill="1" applyBorder="1" applyAlignment="1" applyProtection="1">
      <alignment horizontal="center" vertical="center"/>
    </xf>
    <xf numFmtId="174" fontId="156" fillId="31" borderId="169" xfId="2" applyNumberFormat="1" applyFont="1" applyFill="1" applyBorder="1" applyAlignment="1" applyProtection="1">
      <alignment horizontal="center" vertical="center"/>
    </xf>
    <xf numFmtId="174" fontId="156" fillId="31" borderId="168" xfId="2" applyNumberFormat="1" applyFont="1" applyFill="1" applyBorder="1" applyAlignment="1" applyProtection="1">
      <alignment horizontal="center" vertical="center"/>
    </xf>
    <xf numFmtId="174" fontId="156" fillId="21" borderId="176" xfId="2" applyNumberFormat="1" applyFont="1" applyFill="1" applyBorder="1" applyAlignment="1" applyProtection="1">
      <alignment horizontal="center" vertical="center"/>
    </xf>
    <xf numFmtId="174" fontId="156" fillId="21" borderId="177" xfId="2" applyNumberFormat="1" applyFont="1" applyFill="1" applyBorder="1" applyAlignment="1" applyProtection="1">
      <alignment horizontal="center" vertical="center"/>
    </xf>
    <xf numFmtId="3" fontId="12" fillId="15" borderId="178" xfId="2" applyNumberFormat="1" applyFont="1" applyFill="1" applyBorder="1" applyAlignment="1" applyProtection="1">
      <alignment horizontal="right" vertical="center"/>
      <protection locked="0"/>
    </xf>
    <xf numFmtId="174" fontId="156" fillId="21" borderId="179" xfId="2" applyNumberFormat="1" applyFont="1" applyFill="1" applyBorder="1" applyAlignment="1" applyProtection="1">
      <alignment horizontal="center" vertical="center"/>
    </xf>
    <xf numFmtId="174" fontId="156" fillId="24" borderId="4" xfId="2" applyNumberFormat="1" applyFont="1" applyFill="1" applyBorder="1" applyAlignment="1" applyProtection="1">
      <alignment horizontal="center" vertical="center"/>
    </xf>
    <xf numFmtId="49" fontId="162" fillId="18" borderId="4" xfId="2" applyNumberFormat="1" applyFont="1" applyFill="1" applyBorder="1" applyAlignment="1" applyProtection="1">
      <alignment horizontal="center" vertical="center" wrapText="1"/>
    </xf>
    <xf numFmtId="1" fontId="12" fillId="0" borderId="21" xfId="2" applyNumberFormat="1" applyFont="1" applyFill="1" applyBorder="1" applyAlignment="1" applyProtection="1">
      <alignment horizontal="center" vertical="center"/>
      <protection locked="0"/>
    </xf>
    <xf numFmtId="0" fontId="165" fillId="24" borderId="16" xfId="2" applyFont="1" applyFill="1" applyBorder="1" applyAlignment="1" applyProtection="1">
      <alignment vertical="center" wrapText="1"/>
    </xf>
    <xf numFmtId="0" fontId="165" fillId="24" borderId="16" xfId="2" applyFont="1" applyFill="1" applyBorder="1" applyAlignment="1" applyProtection="1">
      <alignment vertical="center" wrapText="1"/>
    </xf>
    <xf numFmtId="177" fontId="206" fillId="17" borderId="0" xfId="5" applyNumberFormat="1" applyFont="1" applyFill="1" applyBorder="1" applyAlignment="1" applyProtection="1">
      <alignment horizontal="center"/>
    </xf>
    <xf numFmtId="0" fontId="197" fillId="15" borderId="100" xfId="2" quotePrefix="1" applyFont="1" applyFill="1" applyBorder="1" applyAlignment="1" applyProtection="1">
      <alignment horizontal="center" vertical="center"/>
    </xf>
    <xf numFmtId="0" fontId="197" fillId="15" borderId="16" xfId="2" quotePrefix="1" applyFont="1" applyFill="1" applyBorder="1" applyAlignment="1" applyProtection="1">
      <alignment horizontal="center" vertical="center"/>
    </xf>
    <xf numFmtId="0" fontId="197" fillId="15" borderId="4" xfId="2" quotePrefix="1" applyFont="1" applyFill="1" applyBorder="1" applyAlignment="1" applyProtection="1">
      <alignment horizontal="center" vertical="center"/>
    </xf>
    <xf numFmtId="172" fontId="145" fillId="15" borderId="100" xfId="17" applyNumberFormat="1" applyFill="1" applyBorder="1" applyAlignment="1" applyProtection="1">
      <alignment horizontal="center" vertical="center"/>
    </xf>
    <xf numFmtId="172" fontId="204" fillId="15" borderId="4" xfId="2" applyNumberFormat="1" applyFont="1" applyFill="1" applyBorder="1" applyAlignment="1" applyProtection="1">
      <alignment horizontal="center" vertical="center"/>
    </xf>
    <xf numFmtId="3" fontId="145" fillId="15" borderId="100" xfId="17" applyNumberFormat="1" applyFill="1" applyBorder="1" applyAlignment="1" applyProtection="1">
      <alignment horizontal="center"/>
    </xf>
    <xf numFmtId="0" fontId="204" fillId="15" borderId="16" xfId="14" applyFont="1" applyFill="1" applyBorder="1" applyAlignment="1" applyProtection="1">
      <alignment horizontal="center"/>
    </xf>
    <xf numFmtId="0" fontId="204" fillId="15" borderId="4" xfId="14" applyFont="1" applyFill="1" applyBorder="1" applyAlignment="1" applyProtection="1">
      <alignment horizontal="center"/>
    </xf>
    <xf numFmtId="1" fontId="162" fillId="24" borderId="100" xfId="2" applyNumberFormat="1" applyFont="1" applyFill="1" applyBorder="1" applyAlignment="1" applyProtection="1">
      <alignment horizontal="center" vertical="center"/>
    </xf>
    <xf numFmtId="1" fontId="162" fillId="24" borderId="4" xfId="2" applyNumberFormat="1" applyFont="1" applyFill="1" applyBorder="1" applyAlignment="1" applyProtection="1">
      <alignment horizontal="center" vertical="center"/>
    </xf>
    <xf numFmtId="0" fontId="250" fillId="17" borderId="0" xfId="5" applyFont="1" applyFill="1" applyBorder="1" applyAlignment="1" applyProtection="1">
      <alignment horizontal="center"/>
    </xf>
    <xf numFmtId="38" fontId="6" fillId="24" borderId="31" xfId="15" applyNumberFormat="1" applyFont="1" applyFill="1" applyBorder="1" applyAlignment="1" applyProtection="1">
      <alignment horizontal="center"/>
    </xf>
    <xf numFmtId="38" fontId="6" fillId="24" borderId="16" xfId="15" applyNumberFormat="1" applyFont="1" applyFill="1" applyBorder="1" applyAlignment="1" applyProtection="1">
      <alignment horizontal="center"/>
    </xf>
    <xf numFmtId="38" fontId="6" fillId="24" borderId="88" xfId="15" applyNumberFormat="1" applyFont="1" applyFill="1" applyBorder="1" applyAlignment="1" applyProtection="1">
      <alignment horizontal="center"/>
    </xf>
    <xf numFmtId="0" fontId="85" fillId="19" borderId="5" xfId="2" applyFont="1" applyFill="1" applyBorder="1" applyAlignment="1" applyProtection="1">
      <alignment horizontal="center" vertical="center"/>
    </xf>
    <xf numFmtId="0" fontId="85" fillId="19" borderId="6" xfId="2" applyFont="1" applyFill="1" applyBorder="1" applyAlignment="1" applyProtection="1">
      <alignment horizontal="center" vertical="center"/>
    </xf>
    <xf numFmtId="0" fontId="85" fillId="19" borderId="7" xfId="2" applyFont="1" applyFill="1" applyBorder="1" applyAlignment="1" applyProtection="1">
      <alignment horizontal="center" vertical="center"/>
    </xf>
    <xf numFmtId="0" fontId="85" fillId="15" borderId="31" xfId="5" applyFont="1" applyFill="1" applyBorder="1" applyAlignment="1" applyProtection="1">
      <alignment horizontal="center" vertical="center" wrapText="1"/>
    </xf>
    <xf numFmtId="0" fontId="85" fillId="15" borderId="16" xfId="5" applyFont="1" applyFill="1" applyBorder="1" applyAlignment="1" applyProtection="1">
      <alignment horizontal="center" vertical="center" wrapText="1"/>
    </xf>
    <xf numFmtId="0" fontId="85" fillId="15" borderId="88" xfId="5" applyFont="1" applyFill="1" applyBorder="1" applyAlignment="1" applyProtection="1">
      <alignment horizontal="center" vertical="center" wrapText="1"/>
    </xf>
    <xf numFmtId="38" fontId="3" fillId="15" borderId="132" xfId="15" applyNumberFormat="1" applyFont="1" applyFill="1" applyBorder="1" applyAlignment="1" applyProtection="1">
      <alignment horizontal="center"/>
    </xf>
    <xf numFmtId="38" fontId="3" fillId="15" borderId="99" xfId="15" applyNumberFormat="1" applyFont="1" applyFill="1" applyBorder="1" applyAlignment="1" applyProtection="1">
      <alignment horizontal="center"/>
    </xf>
    <xf numFmtId="38" fontId="3" fillId="15" borderId="133" xfId="15" applyNumberFormat="1" applyFont="1" applyFill="1" applyBorder="1" applyAlignment="1" applyProtection="1">
      <alignment horizont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8" fontId="3" fillId="21" borderId="115" xfId="15" applyNumberFormat="1" applyFont="1" applyFill="1" applyBorder="1" applyAlignment="1" applyProtection="1">
      <alignment horizontal="center" vertical="center"/>
    </xf>
    <xf numFmtId="38" fontId="3" fillId="21" borderId="23" xfId="15" applyNumberFormat="1" applyFont="1" applyFill="1" applyBorder="1" applyAlignment="1" applyProtection="1">
      <alignment horizontal="center" vertical="center"/>
    </xf>
    <xf numFmtId="38" fontId="3" fillId="21" borderId="102" xfId="15" applyNumberFormat="1" applyFont="1" applyFill="1" applyBorder="1" applyAlignment="1" applyProtection="1">
      <alignment horizontal="center" vertical="center"/>
    </xf>
    <xf numFmtId="38" fontId="3" fillId="15" borderId="113" xfId="15" applyNumberFormat="1" applyFont="1" applyFill="1" applyBorder="1" applyAlignment="1" applyProtection="1">
      <alignment horizontal="center"/>
    </xf>
    <xf numFmtId="38" fontId="3" fillId="15" borderId="32" xfId="15" applyNumberFormat="1" applyFont="1" applyFill="1" applyBorder="1" applyAlignment="1" applyProtection="1">
      <alignment horizontal="center"/>
    </xf>
    <xf numFmtId="38" fontId="3" fillId="15" borderId="39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>
      <alignment horizontal="center"/>
    </xf>
    <xf numFmtId="38" fontId="14" fillId="21" borderId="19" xfId="15" applyNumberFormat="1" applyFont="1" applyFill="1" applyBorder="1" applyAlignment="1" applyProtection="1">
      <alignment horizontal="center"/>
    </xf>
    <xf numFmtId="38" fontId="14" fillId="21" borderId="137" xfId="15" applyNumberFormat="1" applyFont="1" applyFill="1" applyBorder="1" applyAlignment="1" applyProtection="1">
      <alignment horizontal="center"/>
    </xf>
    <xf numFmtId="38" fontId="14" fillId="21" borderId="115" xfId="15" applyNumberFormat="1" applyFont="1" applyFill="1" applyBorder="1" applyAlignment="1" applyProtection="1">
      <alignment horizontal="center"/>
    </xf>
    <xf numFmtId="38" fontId="14" fillId="21" borderId="23" xfId="15" applyNumberFormat="1" applyFont="1" applyFill="1" applyBorder="1" applyAlignment="1" applyProtection="1">
      <alignment horizontal="center"/>
    </xf>
    <xf numFmtId="38" fontId="14" fillId="21" borderId="102" xfId="15" applyNumberFormat="1" applyFont="1" applyFill="1" applyBorder="1" applyAlignment="1" applyProtection="1">
      <alignment horizontal="center"/>
    </xf>
    <xf numFmtId="38" fontId="14" fillId="21" borderId="113" xfId="15" applyNumberFormat="1" applyFont="1" applyFill="1" applyBorder="1" applyAlignment="1" applyProtection="1">
      <alignment horizontal="center"/>
    </xf>
    <xf numFmtId="38" fontId="14" fillId="21" borderId="32" xfId="15" applyNumberFormat="1" applyFont="1" applyFill="1" applyBorder="1" applyAlignment="1" applyProtection="1">
      <alignment horizontal="center"/>
    </xf>
    <xf numFmtId="38" fontId="14" fillId="21" borderId="39" xfId="15" applyNumberFormat="1" applyFont="1" applyFill="1" applyBorder="1" applyAlignment="1" applyProtection="1">
      <alignment horizontal="center"/>
    </xf>
    <xf numFmtId="0" fontId="54" fillId="19" borderId="141" xfId="5" applyFont="1" applyFill="1" applyBorder="1" applyAlignment="1" applyProtection="1">
      <alignment horizontal="center"/>
    </xf>
    <xf numFmtId="0" fontId="54" fillId="19" borderId="142" xfId="5" applyFont="1" applyFill="1" applyBorder="1" applyAlignment="1" applyProtection="1">
      <alignment horizontal="center"/>
    </xf>
    <xf numFmtId="0" fontId="54" fillId="19" borderId="143" xfId="5" applyFont="1" applyFill="1" applyBorder="1" applyAlignment="1" applyProtection="1">
      <alignment horizontal="center"/>
    </xf>
    <xf numFmtId="0" fontId="54" fillId="39" borderId="141" xfId="5" quotePrefix="1" applyFont="1" applyFill="1" applyBorder="1" applyAlignment="1" applyProtection="1">
      <alignment horizontal="center"/>
    </xf>
    <xf numFmtId="0" fontId="54" fillId="39" borderId="142" xfId="5" quotePrefix="1" applyFont="1" applyFill="1" applyBorder="1" applyAlignment="1" applyProtection="1">
      <alignment horizontal="center"/>
    </xf>
    <xf numFmtId="0" fontId="54" fillId="39" borderId="143" xfId="5" quotePrefix="1" applyFont="1" applyFill="1" applyBorder="1" applyAlignment="1" applyProtection="1">
      <alignment horizontal="center"/>
    </xf>
    <xf numFmtId="0" fontId="54" fillId="26" borderId="141" xfId="5" applyFont="1" applyFill="1" applyBorder="1" applyAlignment="1" applyProtection="1">
      <alignment horizontal="center"/>
    </xf>
    <xf numFmtId="0" fontId="54" fillId="26" borderId="142" xfId="5" applyFont="1" applyFill="1" applyBorder="1" applyAlignment="1" applyProtection="1">
      <alignment horizontal="center"/>
    </xf>
    <xf numFmtId="0" fontId="54" fillId="26" borderId="143" xfId="5" applyFont="1" applyFill="1" applyBorder="1" applyAlignment="1" applyProtection="1">
      <alignment horizontal="center"/>
    </xf>
    <xf numFmtId="0" fontId="249" fillId="15" borderId="17" xfId="6" applyFont="1" applyFill="1" applyBorder="1" applyAlignment="1" applyProtection="1">
      <alignment horizontal="center"/>
    </xf>
    <xf numFmtId="0" fontId="249" fillId="15" borderId="0" xfId="6" applyFont="1" applyFill="1" applyBorder="1" applyAlignment="1" applyProtection="1">
      <alignment horizontal="center"/>
    </xf>
    <xf numFmtId="0" fontId="249" fillId="15" borderId="2" xfId="6" applyFont="1" applyFill="1" applyBorder="1" applyAlignment="1" applyProtection="1">
      <alignment horizontal="center"/>
    </xf>
    <xf numFmtId="38" fontId="75" fillId="15" borderId="132" xfId="15" applyNumberFormat="1" applyFont="1" applyFill="1" applyBorder="1" applyAlignment="1" applyProtection="1">
      <alignment horizontal="center"/>
    </xf>
    <xf numFmtId="38" fontId="75" fillId="15" borderId="99" xfId="15" applyNumberFormat="1" applyFont="1" applyFill="1" applyBorder="1" applyAlignment="1" applyProtection="1">
      <alignment horizontal="center"/>
    </xf>
    <xf numFmtId="38" fontId="75" fillId="15" borderId="133" xfId="15" applyNumberFormat="1" applyFont="1" applyFill="1" applyBorder="1" applyAlignment="1" applyProtection="1">
      <alignment horizontal="center"/>
    </xf>
    <xf numFmtId="38" fontId="29" fillId="15" borderId="113" xfId="15" applyNumberFormat="1" applyFont="1" applyFill="1" applyBorder="1" applyAlignment="1" applyProtection="1">
      <alignment horizontal="center"/>
    </xf>
    <xf numFmtId="38" fontId="29" fillId="15" borderId="32" xfId="15" applyNumberFormat="1" applyFont="1" applyFill="1" applyBorder="1" applyAlignment="1" applyProtection="1">
      <alignment horizontal="center"/>
    </xf>
    <xf numFmtId="38" fontId="29" fillId="15" borderId="39" xfId="15" applyNumberFormat="1" applyFont="1" applyFill="1" applyBorder="1" applyAlignment="1" applyProtection="1">
      <alignment horizontal="center"/>
    </xf>
    <xf numFmtId="38" fontId="12" fillId="15" borderId="113" xfId="15" applyNumberFormat="1" applyFont="1" applyFill="1" applyBorder="1" applyAlignment="1" applyProtection="1">
      <alignment horizontal="center"/>
    </xf>
    <xf numFmtId="38" fontId="12" fillId="15" borderId="32" xfId="15" applyNumberFormat="1" applyFont="1" applyFill="1" applyBorder="1" applyAlignment="1" applyProtection="1">
      <alignment horizontal="center"/>
    </xf>
    <xf numFmtId="38" fontId="12" fillId="15" borderId="39" xfId="15" applyNumberFormat="1" applyFont="1" applyFill="1" applyBorder="1" applyAlignment="1" applyProtection="1">
      <alignment horizontal="center"/>
    </xf>
    <xf numFmtId="38" fontId="170" fillId="40" borderId="113" xfId="15" applyNumberFormat="1" applyFont="1" applyFill="1" applyBorder="1" applyAlignment="1" applyProtection="1">
      <alignment horizontal="center"/>
    </xf>
    <xf numFmtId="38" fontId="170" fillId="40" borderId="32" xfId="15" applyNumberFormat="1" applyFont="1" applyFill="1" applyBorder="1" applyAlignment="1" applyProtection="1">
      <alignment horizontal="center"/>
    </xf>
    <xf numFmtId="38" fontId="170" fillId="40" borderId="39" xfId="15" applyNumberFormat="1" applyFont="1" applyFill="1" applyBorder="1" applyAlignment="1" applyProtection="1">
      <alignment horizontal="center"/>
    </xf>
    <xf numFmtId="0" fontId="54" fillId="15" borderId="104" xfId="5" applyFont="1" applyFill="1" applyBorder="1" applyAlignment="1" applyProtection="1">
      <alignment horizontal="center"/>
    </xf>
    <xf numFmtId="0" fontId="54" fillId="15" borderId="108" xfId="5" applyFont="1" applyFill="1" applyBorder="1" applyAlignment="1" applyProtection="1">
      <alignment horizontal="center"/>
    </xf>
    <xf numFmtId="0" fontId="54" fillId="15" borderId="105" xfId="5" applyFont="1" applyFill="1" applyBorder="1" applyAlignment="1" applyProtection="1">
      <alignment horizontal="center"/>
    </xf>
    <xf numFmtId="0" fontId="249" fillId="35" borderId="94" xfId="6" applyFont="1" applyFill="1" applyBorder="1" applyAlignment="1" applyProtection="1">
      <alignment horizontal="center"/>
    </xf>
    <xf numFmtId="1" fontId="54" fillId="17" borderId="99" xfId="5" applyNumberFormat="1" applyFont="1" applyFill="1" applyBorder="1" applyAlignment="1" applyProtection="1">
      <alignment horizontal="center"/>
    </xf>
    <xf numFmtId="0" fontId="54" fillId="17" borderId="99" xfId="5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3" fillId="15" borderId="50" xfId="2" applyFont="1" applyFill="1" applyBorder="1" applyAlignment="1" applyProtection="1">
      <alignment horizontal="right" vertical="top" wrapText="1"/>
    </xf>
    <xf numFmtId="0" fontId="3" fillId="15" borderId="0" xfId="2" applyFont="1" applyFill="1" applyAlignment="1" applyProtection="1">
      <alignment horizontal="right" vertical="top" wrapText="1"/>
    </xf>
    <xf numFmtId="0" fontId="87" fillId="19" borderId="117" xfId="2" applyFont="1" applyFill="1" applyBorder="1" applyAlignment="1" applyProtection="1">
      <alignment horizontal="center" vertical="center" wrapText="1"/>
    </xf>
    <xf numFmtId="0" fontId="87" fillId="19" borderId="10" xfId="2" applyFont="1" applyFill="1" applyBorder="1" applyAlignment="1" applyProtection="1">
      <alignment horizontal="center" vertical="center" wrapText="1"/>
    </xf>
    <xf numFmtId="0" fontId="149" fillId="19" borderId="117" xfId="0" applyFont="1" applyFill="1" applyBorder="1" applyAlignment="1" applyProtection="1">
      <alignment horizontal="center" vertical="center" wrapText="1"/>
    </xf>
    <xf numFmtId="0" fontId="149" fillId="19" borderId="10" xfId="0" applyFont="1" applyFill="1" applyBorder="1" applyAlignment="1" applyProtection="1">
      <alignment horizontal="center" vertical="center" wrapText="1"/>
    </xf>
    <xf numFmtId="0" fontId="9" fillId="15" borderId="50" xfId="2" applyFont="1" applyFill="1" applyBorder="1" applyAlignment="1" applyProtection="1">
      <alignment horizontal="center" vertical="center"/>
    </xf>
    <xf numFmtId="0" fontId="52" fillId="51" borderId="5" xfId="2" applyFont="1" applyFill="1" applyBorder="1" applyAlignment="1" applyProtection="1">
      <alignment horizontal="center" vertical="center"/>
    </xf>
    <xf numFmtId="0" fontId="52" fillId="51" borderId="6" xfId="2" applyFont="1" applyFill="1" applyBorder="1" applyAlignment="1" applyProtection="1">
      <alignment horizontal="center" vertical="center"/>
    </xf>
    <xf numFmtId="0" fontId="52" fillId="51" borderId="7" xfId="2" applyFont="1" applyFill="1" applyBorder="1" applyAlignment="1" applyProtection="1">
      <alignment horizontal="center" vertical="center"/>
    </xf>
    <xf numFmtId="0" fontId="11" fillId="51" borderId="5" xfId="2" applyFont="1" applyFill="1" applyBorder="1" applyAlignment="1" applyProtection="1">
      <alignment horizontal="center" vertical="center"/>
    </xf>
    <xf numFmtId="0" fontId="11" fillId="51" borderId="6" xfId="2" applyFont="1" applyFill="1" applyBorder="1" applyAlignment="1" applyProtection="1">
      <alignment horizontal="center" vertical="center"/>
    </xf>
    <xf numFmtId="0" fontId="11" fillId="51" borderId="7" xfId="2" applyFont="1" applyFill="1" applyBorder="1" applyAlignment="1" applyProtection="1">
      <alignment horizontal="center" vertical="center"/>
    </xf>
    <xf numFmtId="0" fontId="225" fillId="19" borderId="5" xfId="2" applyFont="1" applyFill="1" applyBorder="1" applyAlignment="1" applyProtection="1">
      <alignment horizontal="center" vertical="center"/>
    </xf>
    <xf numFmtId="0" fontId="225" fillId="19" borderId="6" xfId="2" applyFont="1" applyFill="1" applyBorder="1" applyAlignment="1" applyProtection="1">
      <alignment horizontal="center" vertical="center"/>
    </xf>
    <xf numFmtId="0" fontId="225" fillId="19" borderId="7" xfId="2" applyFont="1" applyFill="1" applyBorder="1" applyAlignment="1" applyProtection="1">
      <alignment horizontal="center" vertical="center"/>
    </xf>
    <xf numFmtId="0" fontId="163" fillId="23" borderId="5" xfId="0" applyFont="1" applyFill="1" applyBorder="1" applyAlignment="1" applyProtection="1">
      <alignment horizontal="center" vertical="center"/>
    </xf>
    <xf numFmtId="0" fontId="163" fillId="23" borderId="6" xfId="0" applyFont="1" applyFill="1" applyBorder="1" applyAlignment="1" applyProtection="1">
      <alignment horizontal="center" vertical="center"/>
    </xf>
    <xf numFmtId="0" fontId="163" fillId="23" borderId="7" xfId="0" applyFont="1" applyFill="1" applyBorder="1" applyAlignment="1" applyProtection="1">
      <alignment horizontal="center" vertical="center"/>
    </xf>
    <xf numFmtId="0" fontId="61" fillId="51" borderId="5" xfId="2" applyFont="1" applyFill="1" applyBorder="1" applyAlignment="1" applyProtection="1">
      <alignment horizontal="center" vertical="center"/>
    </xf>
    <xf numFmtId="0" fontId="61" fillId="51" borderId="6" xfId="2" applyFont="1" applyFill="1" applyBorder="1" applyAlignment="1" applyProtection="1">
      <alignment horizontal="center" vertical="center"/>
    </xf>
    <xf numFmtId="0" fontId="61" fillId="51" borderId="7" xfId="2" applyFont="1" applyFill="1" applyBorder="1" applyAlignment="1" applyProtection="1">
      <alignment horizontal="center" vertical="center"/>
    </xf>
    <xf numFmtId="0" fontId="165" fillId="24" borderId="16" xfId="10" applyFont="1" applyFill="1" applyBorder="1" applyAlignment="1" applyProtection="1">
      <alignment vertical="center" wrapText="1"/>
    </xf>
    <xf numFmtId="0" fontId="165" fillId="24" borderId="88" xfId="10" applyFont="1" applyFill="1" applyBorder="1" applyAlignment="1" applyProtection="1">
      <alignment vertical="center" wrapText="1"/>
    </xf>
    <xf numFmtId="0" fontId="159" fillId="24" borderId="100" xfId="2" applyFont="1" applyFill="1" applyBorder="1" applyAlignment="1" applyProtection="1">
      <alignment horizontal="center" vertical="center" wrapText="1"/>
    </xf>
    <xf numFmtId="0" fontId="159" fillId="24" borderId="16" xfId="2" applyFont="1" applyFill="1" applyBorder="1" applyAlignment="1" applyProtection="1">
      <alignment horizontal="center" vertical="center" wrapText="1"/>
    </xf>
    <xf numFmtId="0" fontId="159" fillId="24" borderId="4" xfId="2" applyFont="1" applyFill="1" applyBorder="1" applyAlignment="1" applyProtection="1">
      <alignment horizontal="center" vertical="center" wrapText="1"/>
    </xf>
    <xf numFmtId="0" fontId="207" fillId="17" borderId="100" xfId="2" applyFont="1" applyFill="1" applyBorder="1" applyAlignment="1" applyProtection="1">
      <alignment vertical="center" wrapText="1"/>
    </xf>
    <xf numFmtId="0" fontId="207" fillId="17" borderId="16" xfId="2" applyFont="1" applyFill="1" applyBorder="1" applyAlignment="1" applyProtection="1">
      <alignment vertical="center" wrapText="1"/>
    </xf>
    <xf numFmtId="0" fontId="207" fillId="17" borderId="4" xfId="2" applyFont="1" applyFill="1" applyBorder="1" applyAlignment="1" applyProtection="1">
      <alignment vertical="center" wrapText="1"/>
    </xf>
    <xf numFmtId="0" fontId="3" fillId="15" borderId="0" xfId="2" applyFont="1" applyFill="1" applyAlignment="1">
      <alignment horizontal="left" vertical="center" wrapText="1"/>
    </xf>
    <xf numFmtId="0" fontId="5" fillId="15" borderId="0" xfId="2" applyFont="1" applyFill="1" applyAlignment="1">
      <alignment vertical="center" wrapText="1"/>
    </xf>
    <xf numFmtId="0" fontId="58" fillId="8" borderId="16" xfId="10" quotePrefix="1" applyFont="1" applyFill="1" applyBorder="1" applyAlignment="1" applyProtection="1">
      <alignment horizontal="left" vertical="center"/>
    </xf>
    <xf numFmtId="0" fontId="58" fillId="8" borderId="88" xfId="10" quotePrefix="1" applyFont="1" applyFill="1" applyBorder="1" applyAlignment="1" applyProtection="1">
      <alignment horizontal="left" vertical="center"/>
    </xf>
    <xf numFmtId="0" fontId="165" fillId="24" borderId="16" xfId="2" applyFont="1" applyFill="1" applyBorder="1" applyAlignment="1" applyProtection="1">
      <alignment horizontal="left" vertical="center"/>
    </xf>
    <xf numFmtId="0" fontId="165" fillId="24" borderId="88" xfId="2" applyFont="1" applyFill="1" applyBorder="1" applyAlignment="1" applyProtection="1">
      <alignment horizontal="left" vertical="center"/>
    </xf>
    <xf numFmtId="0" fontId="165" fillId="24" borderId="16" xfId="2" applyFont="1" applyFill="1" applyBorder="1" applyAlignment="1" applyProtection="1">
      <alignment horizontal="left"/>
    </xf>
    <xf numFmtId="0" fontId="165" fillId="24" borderId="88" xfId="2" applyFont="1" applyFill="1" applyBorder="1" applyAlignment="1" applyProtection="1">
      <alignment horizontal="left"/>
    </xf>
    <xf numFmtId="0" fontId="165" fillId="24" borderId="16" xfId="2" applyFont="1" applyFill="1" applyBorder="1" applyAlignment="1" applyProtection="1">
      <alignment vertical="center" wrapText="1"/>
    </xf>
    <xf numFmtId="0" fontId="165" fillId="24" borderId="88" xfId="2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59" fillId="24" borderId="100" xfId="2" applyFont="1" applyFill="1" applyBorder="1" applyAlignment="1" applyProtection="1">
      <alignment horizontal="center" vertical="center" wrapText="1"/>
      <protection locked="0"/>
    </xf>
    <xf numFmtId="0" fontId="159" fillId="24" borderId="16" xfId="2" applyFont="1" applyFill="1" applyBorder="1" applyAlignment="1" applyProtection="1">
      <alignment horizontal="center" vertical="center" wrapText="1"/>
      <protection locked="0"/>
    </xf>
    <xf numFmtId="0" fontId="159" fillId="24" borderId="4" xfId="2" applyFont="1" applyFill="1" applyBorder="1" applyAlignment="1" applyProtection="1">
      <alignment horizontal="center" vertical="center" wrapText="1"/>
      <protection locked="0"/>
    </xf>
    <xf numFmtId="0" fontId="165" fillId="24" borderId="16" xfId="10" quotePrefix="1" applyFont="1" applyFill="1" applyBorder="1" applyAlignment="1" applyProtection="1">
      <alignment horizontal="left" vertical="center" wrapText="1"/>
    </xf>
    <xf numFmtId="0" fontId="165" fillId="24" borderId="88" xfId="10" quotePrefix="1" applyFont="1" applyFill="1" applyBorder="1" applyAlignment="1" applyProtection="1">
      <alignment horizontal="left" vertical="center" wrapText="1"/>
    </xf>
    <xf numFmtId="0" fontId="165" fillId="24" borderId="16" xfId="10" applyFont="1" applyFill="1" applyBorder="1" applyAlignment="1" applyProtection="1">
      <alignment horizontal="left" vertical="center"/>
    </xf>
    <xf numFmtId="0" fontId="165" fillId="24" borderId="88" xfId="10" applyFont="1" applyFill="1" applyBorder="1" applyAlignment="1" applyProtection="1">
      <alignment horizontal="left" vertical="center"/>
    </xf>
    <xf numFmtId="0" fontId="165" fillId="24" borderId="16" xfId="10" quotePrefix="1" applyFont="1" applyFill="1" applyBorder="1" applyAlignment="1" applyProtection="1">
      <alignment horizontal="left" vertical="center"/>
    </xf>
    <xf numFmtId="0" fontId="165" fillId="24" borderId="88" xfId="10" quotePrefix="1" applyFont="1" applyFill="1" applyBorder="1" applyAlignment="1" applyProtection="1">
      <alignment horizontal="left" vertical="center"/>
    </xf>
    <xf numFmtId="0" fontId="6" fillId="7" borderId="0" xfId="2" applyFont="1" applyFill="1" applyBorder="1" applyAlignment="1">
      <alignment vertical="center" wrapText="1"/>
    </xf>
    <xf numFmtId="0" fontId="5" fillId="7" borderId="0" xfId="2" applyFont="1" applyFill="1" applyBorder="1" applyAlignment="1">
      <alignment vertical="center" wrapText="1"/>
    </xf>
    <xf numFmtId="165" fontId="3" fillId="7" borderId="0" xfId="2" applyNumberFormat="1" applyFont="1" applyFill="1" applyBorder="1" applyAlignment="1">
      <alignment horizontal="left" wrapText="1"/>
    </xf>
    <xf numFmtId="0" fontId="180" fillId="26" borderId="16" xfId="10" quotePrefix="1" applyFont="1" applyFill="1" applyBorder="1" applyAlignment="1">
      <alignment horizontal="left" vertical="center" wrapText="1"/>
    </xf>
    <xf numFmtId="0" fontId="251" fillId="26" borderId="16" xfId="2" applyFont="1" applyFill="1" applyBorder="1" applyAlignment="1">
      <alignment horizontal="left" vertical="center" wrapText="1"/>
    </xf>
    <xf numFmtId="0" fontId="180" fillId="26" borderId="16" xfId="10" quotePrefix="1" applyFont="1" applyFill="1" applyBorder="1" applyAlignment="1" applyProtection="1">
      <alignment horizontal="left" vertical="center" wrapText="1"/>
    </xf>
    <xf numFmtId="0" fontId="251" fillId="26" borderId="16" xfId="2" applyFont="1" applyFill="1" applyBorder="1" applyAlignment="1" applyProtection="1">
      <alignment horizontal="left"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165" fillId="24" borderId="16" xfId="2" applyFont="1" applyFill="1" applyBorder="1" applyAlignment="1" applyProtection="1">
      <alignment wrapText="1"/>
    </xf>
    <xf numFmtId="0" fontId="165" fillId="24" borderId="88" xfId="2" applyFont="1" applyFill="1" applyBorder="1" applyAlignment="1" applyProtection="1">
      <alignment wrapText="1"/>
    </xf>
    <xf numFmtId="0" fontId="165" fillId="17" borderId="100" xfId="2" applyFont="1" applyFill="1" applyBorder="1" applyAlignment="1" applyProtection="1">
      <alignment horizontal="left" vertical="center"/>
    </xf>
    <xf numFmtId="0" fontId="165" fillId="17" borderId="88" xfId="2" applyFont="1" applyFill="1" applyBorder="1" applyAlignment="1" applyProtection="1">
      <alignment horizontal="left" vertical="center"/>
    </xf>
    <xf numFmtId="0" fontId="3" fillId="7" borderId="0" xfId="2" applyFont="1" applyFill="1" applyBorder="1" applyAlignment="1">
      <alignment horizontal="left" vertical="center" wrapText="1"/>
    </xf>
    <xf numFmtId="0" fontId="190" fillId="30" borderId="16" xfId="2" applyFont="1" applyFill="1" applyBorder="1" applyAlignment="1">
      <alignment vertical="center" wrapText="1"/>
    </xf>
    <xf numFmtId="0" fontId="254" fillId="30" borderId="16" xfId="2" applyFont="1" applyFill="1" applyBorder="1" applyAlignment="1">
      <alignment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3" fillId="15" borderId="0" xfId="2" applyFont="1" applyFill="1" applyAlignment="1" applyProtection="1">
      <alignment horizontal="left" vertical="center" wrapText="1"/>
    </xf>
    <xf numFmtId="0" fontId="5" fillId="15" borderId="0" xfId="2" applyFont="1" applyFill="1" applyAlignment="1" applyProtection="1">
      <alignment vertical="center" wrapText="1"/>
    </xf>
    <xf numFmtId="0" fontId="190" fillId="30" borderId="16" xfId="10" applyFont="1" applyFill="1" applyBorder="1" applyAlignment="1">
      <alignment horizontal="left" vertical="center"/>
    </xf>
    <xf numFmtId="0" fontId="190" fillId="30" borderId="16" xfId="10" applyFont="1" applyFill="1" applyBorder="1" applyAlignment="1">
      <alignment horizontal="left" vertical="center" wrapText="1"/>
    </xf>
    <xf numFmtId="0" fontId="253" fillId="30" borderId="16" xfId="2" applyFont="1" applyFill="1" applyBorder="1" applyAlignment="1">
      <alignment horizontal="left" vertical="center" wrapText="1"/>
    </xf>
    <xf numFmtId="0" fontId="190" fillId="30" borderId="16" xfId="10" applyFont="1" applyFill="1" applyBorder="1" applyAlignment="1">
      <alignment vertical="center" wrapText="1"/>
    </xf>
    <xf numFmtId="0" fontId="253" fillId="30" borderId="16" xfId="2" applyFont="1" applyFill="1" applyBorder="1" applyAlignment="1">
      <alignment vertical="center" wrapText="1"/>
    </xf>
    <xf numFmtId="1" fontId="162" fillId="24" borderId="100" xfId="2" applyNumberFormat="1" applyFont="1" applyFill="1" applyBorder="1" applyAlignment="1" applyProtection="1">
      <alignment horizontal="center" vertical="center"/>
      <protection locked="0"/>
    </xf>
    <xf numFmtId="1" fontId="162" fillId="24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50" xfId="2" applyFont="1" applyFill="1" applyBorder="1" applyAlignment="1">
      <alignment horizontal="right" vertical="top" wrapText="1"/>
    </xf>
    <xf numFmtId="0" fontId="3" fillId="15" borderId="0" xfId="2" applyFont="1" applyFill="1" applyAlignment="1">
      <alignment horizontal="right" vertical="top" wrapText="1"/>
    </xf>
    <xf numFmtId="3" fontId="195" fillId="17" borderId="100" xfId="2" applyNumberFormat="1" applyFont="1" applyFill="1" applyBorder="1" applyAlignment="1" applyProtection="1">
      <alignment horizontal="center" vertical="center"/>
      <protection locked="0"/>
    </xf>
    <xf numFmtId="3" fontId="195" fillId="17" borderId="16" xfId="2" applyNumberFormat="1" applyFont="1" applyFill="1" applyBorder="1" applyAlignment="1" applyProtection="1">
      <alignment horizontal="center" vertical="center"/>
      <protection locked="0"/>
    </xf>
    <xf numFmtId="3" fontId="195" fillId="17" borderId="4" xfId="2" applyNumberFormat="1" applyFont="1" applyFill="1" applyBorder="1" applyAlignment="1" applyProtection="1">
      <alignment horizontal="center" vertical="center"/>
      <protection locked="0"/>
    </xf>
    <xf numFmtId="0" fontId="14" fillId="15" borderId="50" xfId="2" applyFont="1" applyFill="1" applyBorder="1" applyAlignment="1" applyProtection="1">
      <alignment horizontal="center" vertical="center"/>
    </xf>
    <xf numFmtId="3" fontId="252" fillId="17" borderId="100" xfId="2" applyNumberFormat="1" applyFont="1" applyFill="1" applyBorder="1" applyAlignment="1" applyProtection="1">
      <alignment horizontal="center" vertical="center"/>
      <protection locked="0"/>
    </xf>
    <xf numFmtId="3" fontId="252" fillId="17" borderId="16" xfId="2" applyNumberFormat="1" applyFont="1" applyFill="1" applyBorder="1" applyAlignment="1" applyProtection="1">
      <alignment horizontal="center" vertical="center"/>
      <protection locked="0"/>
    </xf>
    <xf numFmtId="3" fontId="252" fillId="17" borderId="4" xfId="2" applyNumberFormat="1" applyFont="1" applyFill="1" applyBorder="1" applyAlignment="1" applyProtection="1">
      <alignment horizontal="center" vertical="center"/>
      <protection locked="0"/>
    </xf>
    <xf numFmtId="0" fontId="190" fillId="30" borderId="16" xfId="10" quotePrefix="1" applyFont="1" applyFill="1" applyBorder="1" applyAlignment="1">
      <alignment horizontal="left" vertical="center" wrapText="1"/>
    </xf>
    <xf numFmtId="0" fontId="190" fillId="30" borderId="16" xfId="2" applyFont="1" applyFill="1" applyBorder="1" applyAlignment="1">
      <alignment horizontal="left" vertical="center"/>
    </xf>
    <xf numFmtId="0" fontId="190" fillId="30" borderId="16" xfId="2" applyFont="1" applyFill="1" applyBorder="1" applyAlignment="1">
      <alignment horizontal="left" vertical="center" wrapText="1"/>
    </xf>
    <xf numFmtId="0" fontId="190" fillId="30" borderId="88" xfId="2" applyFont="1" applyFill="1" applyBorder="1" applyAlignment="1">
      <alignment horizontal="left" vertical="center" wrapText="1"/>
    </xf>
    <xf numFmtId="0" fontId="254" fillId="30" borderId="16" xfId="2" applyFont="1" applyFill="1" applyBorder="1" applyAlignment="1">
      <alignment horizontal="left" vertical="center" wrapText="1"/>
    </xf>
    <xf numFmtId="0" fontId="190" fillId="30" borderId="16" xfId="10" quotePrefix="1" applyFont="1" applyFill="1" applyBorder="1" applyAlignment="1">
      <alignment horizontal="left" vertical="center"/>
    </xf>
    <xf numFmtId="0" fontId="190" fillId="30" borderId="12" xfId="10" applyFont="1" applyFill="1" applyBorder="1" applyAlignment="1">
      <alignment vertical="center" wrapText="1"/>
    </xf>
    <xf numFmtId="0" fontId="190" fillId="30" borderId="88" xfId="10" applyFont="1" applyFill="1" applyBorder="1" applyAlignment="1">
      <alignment horizontal="left" vertical="center"/>
    </xf>
    <xf numFmtId="0" fontId="207" fillId="17" borderId="100" xfId="2" applyFont="1" applyFill="1" applyBorder="1" applyAlignment="1" applyProtection="1">
      <alignment horizontal="center" vertical="center" wrapText="1"/>
    </xf>
    <xf numFmtId="0" fontId="207" fillId="17" borderId="16" xfId="2" applyFont="1" applyFill="1" applyBorder="1" applyAlignment="1" applyProtection="1">
      <alignment horizontal="center" vertical="center" wrapText="1"/>
    </xf>
    <xf numFmtId="0" fontId="207" fillId="17" borderId="4" xfId="2" applyFont="1" applyFill="1" applyBorder="1" applyAlignment="1" applyProtection="1">
      <alignment horizontal="center" vertical="center" wrapText="1"/>
    </xf>
    <xf numFmtId="0" fontId="14" fillId="15" borderId="164" xfId="2" applyFont="1" applyFill="1" applyBorder="1" applyAlignment="1" applyProtection="1">
      <alignment horizontal="center"/>
    </xf>
    <xf numFmtId="0" fontId="14" fillId="15" borderId="12" xfId="2" applyFont="1" applyFill="1" applyBorder="1" applyAlignment="1" applyProtection="1">
      <alignment horizontal="center"/>
    </xf>
    <xf numFmtId="14" fontId="38" fillId="17" borderId="100" xfId="7" applyNumberFormat="1" applyFont="1" applyFill="1" applyBorder="1" applyAlignment="1" applyProtection="1">
      <alignment horizontal="center" vertical="center"/>
      <protection locked="0"/>
    </xf>
    <xf numFmtId="14" fontId="38" fillId="17" borderId="4" xfId="7" applyNumberFormat="1" applyFont="1" applyFill="1" applyBorder="1" applyAlignment="1" applyProtection="1">
      <alignment horizontal="center" vertical="center"/>
      <protection locked="0"/>
    </xf>
    <xf numFmtId="0" fontId="145" fillId="24" borderId="100" xfId="17" applyFill="1" applyBorder="1" applyAlignment="1" applyProtection="1">
      <alignment horizontal="center" vertical="center"/>
      <protection locked="0"/>
    </xf>
    <xf numFmtId="0" fontId="54" fillId="24" borderId="16" xfId="2" applyFont="1" applyFill="1" applyBorder="1" applyAlignment="1" applyProtection="1">
      <alignment horizontal="center" vertical="center"/>
      <protection locked="0"/>
    </xf>
    <xf numFmtId="0" fontId="54" fillId="24" borderId="4" xfId="2" applyFont="1" applyFill="1" applyBorder="1" applyAlignment="1" applyProtection="1">
      <alignment horizontal="center" vertical="center"/>
      <protection locked="0"/>
    </xf>
  </cellXfs>
  <cellStyles count="18">
    <cellStyle name="Hyperlink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_B3_2013" xfId="6" xr:uid="{00000000-0005-0000-0000-000005000000}"/>
    <cellStyle name="Normal_BIN 7301,7311 and 6301" xfId="7" xr:uid="{00000000-0005-0000-0000-000006000000}"/>
    <cellStyle name="Normal_COA-2001-ZAPOVED-No-81-29012002-ANNEX" xfId="8" xr:uid="{00000000-0005-0000-0000-000007000000}"/>
    <cellStyle name="Normal_DOMV" xfId="9" xr:uid="{00000000-0005-0000-0000-000008000000}"/>
    <cellStyle name="Normal_EBK_PROJECT_2001-last" xfId="10" xr:uid="{00000000-0005-0000-0000-000009000000}"/>
    <cellStyle name="Normal_EBK-2002-draft" xfId="11" xr:uid="{00000000-0005-0000-0000-00000A000000}"/>
    <cellStyle name="Normal_MAKET" xfId="12" xr:uid="{00000000-0005-0000-0000-00000B000000}"/>
    <cellStyle name="Normal_Sheet2" xfId="13" xr:uid="{00000000-0005-0000-0000-00000C000000}"/>
    <cellStyle name="Normal_TRIAL-BALANCE-2001-MAKET" xfId="14" xr:uid="{00000000-0005-0000-0000-00000D000000}"/>
    <cellStyle name="Normal_ZADACHA" xfId="15" xr:uid="{00000000-0005-0000-0000-00000E000000}"/>
    <cellStyle name="Запетая" xfId="16" builtinId="3"/>
    <cellStyle name="Нормален" xfId="0" builtinId="0"/>
    <cellStyle name="Хипервръзка" xfId="17" builtinId="8"/>
  </cellStyles>
  <dxfs count="2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2" formatCode="0&quot; &quot;0&quot; &quot;0&quot; &quot;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831850</xdr:colOff>
          <xdr:row>2</xdr:row>
          <xdr:rowOff>38100</xdr:rowOff>
        </xdr:from>
        <xdr:to>
          <xdr:col>6</xdr:col>
          <xdr:colOff>635000</xdr:colOff>
          <xdr:row>5</xdr:row>
          <xdr:rowOff>63500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GB" sz="16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КРАЙ на ПЕЧАТА (всички редове)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4318000</xdr:colOff>
          <xdr:row>2</xdr:row>
          <xdr:rowOff>38100</xdr:rowOff>
        </xdr:from>
        <xdr:to>
          <xdr:col>4</xdr:col>
          <xdr:colOff>190500</xdr:colOff>
          <xdr:row>5</xdr:row>
          <xdr:rowOff>69850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GB" sz="18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Добавяне</a:t>
              </a:r>
            </a:p>
            <a:p>
              <a:pPr algn="ctr" rtl="0">
                <a:defRPr sz="1000"/>
              </a:pPr>
              <a:r>
                <a:rPr lang="en-GB" sz="18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 на ДЕЙНОСТ</a:t>
              </a:r>
              <a:endParaRPr lang="en-GB" sz="1400" b="0" i="0" u="none" strike="noStrike" baseline="0">
                <a:solidFill>
                  <a:srgbClr val="000000"/>
                </a:solidFill>
                <a:latin typeface="Times New Roman CYR"/>
                <a:cs typeface="Times New Roman CYR"/>
              </a:endParaRPr>
            </a:p>
            <a:p>
              <a:pPr algn="ctr" rtl="0">
                <a:defRPr sz="1000"/>
              </a:pPr>
              <a:endParaRPr lang="en-GB" sz="1400" b="0" i="0" u="none" strike="noStrike" baseline="0">
                <a:solidFill>
                  <a:srgbClr val="000000"/>
                </a:solidFill>
                <a:latin typeface="Times New Roman CYR"/>
                <a:cs typeface="Times New Roman CYR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1485900</xdr:colOff>
          <xdr:row>2</xdr:row>
          <xdr:rowOff>38100</xdr:rowOff>
        </xdr:from>
        <xdr:to>
          <xdr:col>3</xdr:col>
          <xdr:colOff>3625850</xdr:colOff>
          <xdr:row>5</xdr:row>
          <xdr:rowOff>63500</xdr:rowOff>
        </xdr:to>
        <xdr:sp macro="" textlink="">
          <xdr:nvSpPr>
            <xdr:cNvPr id="3118" name="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Hebar"/>
                </a:rPr>
                <a:t>Помощ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A209"/>
  <sheetViews>
    <sheetView showZeros="0" zoomScale="60" zoomScaleNormal="60" workbookViewId="0">
      <pane xSplit="5" ySplit="10" topLeftCell="F106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ColWidth="9.08984375" defaultRowHeight="14.5"/>
  <cols>
    <col min="1" max="1" width="3.6328125" style="1358" customWidth="1"/>
    <col min="2" max="2" width="20.08984375" style="1358" customWidth="1"/>
    <col min="3" max="3" width="22.453125" style="1358" customWidth="1"/>
    <col min="4" max="4" width="34.54296875" style="1358" customWidth="1"/>
    <col min="5" max="5" width="0.6328125" style="1358" customWidth="1"/>
    <col min="6" max="7" width="17.08984375" style="1358" customWidth="1"/>
    <col min="8" max="8" width="0.6328125" style="1358" customWidth="1"/>
    <col min="9" max="9" width="16.6328125" style="1358" customWidth="1"/>
    <col min="10" max="10" width="17.08984375" style="1358" customWidth="1"/>
    <col min="11" max="11" width="0.6328125" style="1358" customWidth="1"/>
    <col min="12" max="12" width="17.08984375" style="1358" customWidth="1"/>
    <col min="13" max="13" width="0.6328125" style="1358" customWidth="1"/>
    <col min="14" max="14" width="17.08984375" style="1358" customWidth="1"/>
    <col min="15" max="15" width="3.54296875" style="1358" customWidth="1"/>
    <col min="16" max="17" width="20" style="1359" customWidth="1"/>
    <col min="18" max="18" width="1.08984375" style="1359" customWidth="1"/>
    <col min="19" max="19" width="59.54296875" style="1358" customWidth="1"/>
    <col min="20" max="21" width="12.36328125" style="1358" customWidth="1"/>
    <col min="22" max="22" width="1.08984375" style="1358" customWidth="1"/>
    <col min="23" max="24" width="12.36328125" style="1358" customWidth="1"/>
    <col min="25" max="26" width="9.08984375" style="1358"/>
    <col min="27" max="27" width="10.453125" style="1358" customWidth="1"/>
    <col min="28" max="16384" width="9.08984375" style="1358"/>
  </cols>
  <sheetData>
    <row r="1" spans="1:27" s="1018" customFormat="1" ht="15.75" customHeight="1">
      <c r="A1" s="1006"/>
      <c r="B1" s="1007" t="s">
        <v>984</v>
      </c>
      <c r="C1" s="1007"/>
      <c r="D1" s="1007"/>
      <c r="E1" s="1008"/>
      <c r="F1" s="1009" t="s">
        <v>967</v>
      </c>
      <c r="G1" s="1010" t="s">
        <v>985</v>
      </c>
      <c r="H1" s="1008"/>
      <c r="I1" s="1011" t="s">
        <v>986</v>
      </c>
      <c r="J1" s="1011"/>
      <c r="K1" s="1008"/>
      <c r="L1" s="1012" t="s">
        <v>987</v>
      </c>
      <c r="M1" s="1008"/>
      <c r="N1" s="1013"/>
      <c r="O1" s="1008"/>
      <c r="P1" s="1014" t="s">
        <v>988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ДЕТСКА ГРАДИНА "НАРЦИС"</v>
      </c>
      <c r="C2" s="1670"/>
      <c r="D2" s="1671"/>
      <c r="E2" s="1019"/>
      <c r="F2" s="1020">
        <f>+OTCHET!H9</f>
        <v>0</v>
      </c>
      <c r="G2" s="1021" t="str">
        <f>+OTCHET!F12</f>
        <v>6905</v>
      </c>
      <c r="H2" s="1022"/>
      <c r="I2" s="1672">
        <f>+OTCHET!H607</f>
        <v>0</v>
      </c>
      <c r="J2" s="1673"/>
      <c r="K2" s="1013"/>
      <c r="L2" s="1674" t="str">
        <f>OTCHET!H605</f>
        <v>odz_narcis@abv.bg</v>
      </c>
      <c r="M2" s="1675"/>
      <c r="N2" s="1676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989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990</v>
      </c>
      <c r="C4" s="1031"/>
      <c r="D4" s="1031"/>
      <c r="E4" s="1032"/>
      <c r="F4" s="1031"/>
      <c r="G4" s="1033"/>
      <c r="H4" s="1033"/>
      <c r="I4" s="1033"/>
      <c r="J4" s="1033" t="s">
        <v>991</v>
      </c>
      <c r="K4" s="1022"/>
      <c r="L4" s="1034">
        <f>+Q4</f>
        <v>2020</v>
      </c>
      <c r="M4" s="1035"/>
      <c r="N4" s="1035"/>
      <c r="O4" s="1023"/>
      <c r="P4" s="1036" t="s">
        <v>991</v>
      </c>
      <c r="Q4" s="1034">
        <f>+OTCHET!C3</f>
        <v>2020</v>
      </c>
      <c r="R4" s="1026"/>
      <c r="S4" s="1679" t="s">
        <v>992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993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994</v>
      </c>
      <c r="O6" s="1008"/>
      <c r="P6" s="1045">
        <f>OTCHET!F9</f>
        <v>44012</v>
      </c>
      <c r="Q6" s="1044" t="s">
        <v>994</v>
      </c>
      <c r="R6" s="1046"/>
      <c r="S6" s="1668">
        <f>+Q4</f>
        <v>2020</v>
      </c>
      <c r="T6" s="1668"/>
      <c r="U6" s="1668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995</v>
      </c>
      <c r="G8" s="1056" t="s">
        <v>996</v>
      </c>
      <c r="H8" s="1019"/>
      <c r="I8" s="1057" t="s">
        <v>997</v>
      </c>
      <c r="J8" s="1058" t="s">
        <v>998</v>
      </c>
      <c r="K8" s="1019"/>
      <c r="L8" s="1059" t="s">
        <v>999</v>
      </c>
      <c r="M8" s="1019"/>
      <c r="N8" s="1060" t="s">
        <v>1000</v>
      </c>
      <c r="O8" s="1061"/>
      <c r="P8" s="1062" t="s">
        <v>1001</v>
      </c>
      <c r="Q8" s="1063" t="s">
        <v>1002</v>
      </c>
      <c r="R8" s="1046"/>
      <c r="S8" s="1683" t="s">
        <v>971</v>
      </c>
      <c r="T8" s="1684"/>
      <c r="U8" s="1685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1003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86" t="s">
        <v>972</v>
      </c>
      <c r="T9" s="1687"/>
      <c r="U9" s="1688"/>
      <c r="V9" s="1076"/>
      <c r="W9" s="1017"/>
      <c r="X9" s="1017"/>
      <c r="Y9" s="1017"/>
      <c r="Z9" s="1017"/>
    </row>
    <row r="10" spans="1:27" s="1018" customFormat="1" ht="15.5">
      <c r="A10" s="1006"/>
      <c r="B10" s="1077" t="s">
        <v>1004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713</v>
      </c>
      <c r="J10" s="1081" t="s">
        <v>714</v>
      </c>
      <c r="K10" s="1019"/>
      <c r="L10" s="1081" t="s">
        <v>693</v>
      </c>
      <c r="M10" s="1019"/>
      <c r="N10" s="1082" t="s">
        <v>1005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5">
      <c r="A11" s="1089"/>
      <c r="B11" s="1090" t="s">
        <v>1006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1006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5">
      <c r="A12" s="1089"/>
      <c r="B12" s="1098" t="s">
        <v>1007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1007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5">
      <c r="A13" s="1089"/>
      <c r="B13" s="1104" t="s">
        <v>1008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1009</v>
      </c>
      <c r="T13" s="1690"/>
      <c r="U13" s="1691"/>
      <c r="V13" s="1076"/>
      <c r="W13" s="1017"/>
      <c r="X13" s="1017"/>
      <c r="Y13" s="1017"/>
      <c r="Z13" s="1017"/>
    </row>
    <row r="14" spans="1:27" s="1018" customFormat="1" ht="15.5">
      <c r="A14" s="1089"/>
      <c r="B14" s="1110" t="s">
        <v>2005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1992</v>
      </c>
      <c r="T14" s="1693"/>
      <c r="U14" s="1694"/>
      <c r="V14" s="1076"/>
      <c r="W14" s="1017"/>
      <c r="X14" s="1017"/>
      <c r="Y14" s="1017"/>
      <c r="Z14" s="1017"/>
    </row>
    <row r="15" spans="1:27" s="1018" customFormat="1" ht="15.5">
      <c r="A15" s="1089"/>
      <c r="B15" s="1154" t="s">
        <v>1990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1991</v>
      </c>
      <c r="T15" s="1696"/>
      <c r="U15" s="1697"/>
      <c r="V15" s="1076"/>
      <c r="W15" s="1017"/>
      <c r="X15" s="1017"/>
      <c r="Y15" s="1017"/>
      <c r="Z15" s="1017"/>
    </row>
    <row r="16" spans="1:27" s="1018" customFormat="1" ht="15.5">
      <c r="A16" s="1089"/>
      <c r="B16" s="1110" t="s">
        <v>1010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1011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5">
      <c r="A17" s="1089"/>
      <c r="B17" s="1110" t="s">
        <v>1012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1013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5">
      <c r="A18" s="1089"/>
      <c r="B18" s="1110" t="s">
        <v>1014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1015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5">
      <c r="A19" s="1089"/>
      <c r="B19" s="1110" t="s">
        <v>1016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1017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5">
      <c r="A20" s="1089"/>
      <c r="B20" s="1110" t="s">
        <v>1018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1019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5">
      <c r="A21" s="1089"/>
      <c r="B21" s="1110" t="s">
        <v>1020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1021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5">
      <c r="A22" s="1089"/>
      <c r="B22" s="1116" t="s">
        <v>1022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1993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5">
      <c r="A23" s="1089"/>
      <c r="B23" s="1122" t="s">
        <v>1023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0" t="s">
        <v>1024</v>
      </c>
      <c r="T23" s="1681"/>
      <c r="U23" s="1682"/>
      <c r="V23" s="1076"/>
      <c r="W23" s="1017"/>
      <c r="X23" s="1017"/>
      <c r="Y23" s="1017"/>
      <c r="Z23" s="1017"/>
    </row>
    <row r="24" spans="1:26" s="1018" customFormat="1" ht="15.5">
      <c r="A24" s="1089"/>
      <c r="B24" s="1098" t="s">
        <v>1025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1025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5">
      <c r="A25" s="1089"/>
      <c r="B25" s="1104" t="s">
        <v>1026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1027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5">
      <c r="A26" s="1089"/>
      <c r="B26" s="1110" t="s">
        <v>1028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1029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5">
      <c r="A27" s="1089"/>
      <c r="B27" s="1116" t="s">
        <v>1030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1031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5">
      <c r="A28" s="1089"/>
      <c r="B28" s="1122" t="s">
        <v>1032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0" t="s">
        <v>1033</v>
      </c>
      <c r="T28" s="1681"/>
      <c r="U28" s="168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5" hidden="1">
      <c r="A30" s="1089"/>
      <c r="B30" s="1136" t="s">
        <v>1034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5" hidden="1">
      <c r="A31" s="1089"/>
      <c r="B31" s="1145" t="s">
        <v>1035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5" hidden="1">
      <c r="A32" s="1089"/>
      <c r="B32" s="1154" t="s">
        <v>1036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5" hidden="1">
      <c r="A33" s="1089"/>
      <c r="B33" s="1154" t="s">
        <v>1037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5" hidden="1">
      <c r="A34" s="1089"/>
      <c r="B34" s="1161" t="s">
        <v>1038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5">
      <c r="A35" s="1089"/>
      <c r="B35" s="1122" t="s">
        <v>1039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0" t="s">
        <v>1040</v>
      </c>
      <c r="T35" s="1681"/>
      <c r="U35" s="1682"/>
      <c r="V35" s="1076"/>
      <c r="W35" s="1017"/>
      <c r="X35" s="1017"/>
      <c r="Y35" s="1017"/>
      <c r="Z35" s="1017"/>
    </row>
    <row r="36" spans="1:26" s="1018" customFormat="1" ht="15.5">
      <c r="A36" s="1089"/>
      <c r="B36" s="1168" t="s">
        <v>1041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1042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5">
      <c r="A37" s="1089"/>
      <c r="B37" s="1174" t="s">
        <v>1043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1044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5">
      <c r="A38" s="1089"/>
      <c r="B38" s="1180" t="s">
        <v>1045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1046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5">
      <c r="A40" s="1089"/>
      <c r="B40" s="1122" t="s">
        <v>1047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0" t="s">
        <v>1048</v>
      </c>
      <c r="T40" s="1681"/>
      <c r="U40" s="1682"/>
      <c r="V40" s="1076"/>
      <c r="W40" s="1017"/>
      <c r="X40" s="1017"/>
      <c r="Y40" s="1017"/>
      <c r="Z40" s="1017"/>
    </row>
    <row r="41" spans="1:26" s="1018" customFormat="1" ht="15.5">
      <c r="A41" s="1089"/>
      <c r="B41" s="1098" t="s">
        <v>1049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1049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5">
      <c r="A42" s="1089"/>
      <c r="B42" s="1104" t="s">
        <v>1050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1051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5">
      <c r="A43" s="1089"/>
      <c r="B43" s="1110" t="s">
        <v>1052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1053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5">
      <c r="A44" s="1089"/>
      <c r="B44" s="1110" t="s">
        <v>2008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1054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5">
      <c r="A45" s="1089"/>
      <c r="B45" s="1116" t="s">
        <v>1055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1056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5">
      <c r="A46" s="1089"/>
      <c r="B46" s="1122" t="s">
        <v>1057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0" t="s">
        <v>1058</v>
      </c>
      <c r="T46" s="1681"/>
      <c r="U46" s="168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" thickBot="1">
      <c r="A48" s="1089"/>
      <c r="B48" s="1196" t="s">
        <v>1059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1060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5">
      <c r="A49" s="1089"/>
      <c r="B49" s="1090" t="s">
        <v>1061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1061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5">
      <c r="A50" s="1089"/>
      <c r="B50" s="1098" t="s">
        <v>1062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1062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5">
      <c r="A51" s="1089"/>
      <c r="B51" s="1104" t="s">
        <v>1063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483</v>
      </c>
      <c r="J51" s="1102">
        <f>+IF(OR($P$2=98,$P$2=42,$P$2=96,$P$2=97),$Q51,0)</f>
        <v>483</v>
      </c>
      <c r="K51" s="1095"/>
      <c r="L51" s="1102">
        <f>+IF($P$2=33,$Q51,0)</f>
        <v>0</v>
      </c>
      <c r="M51" s="1095"/>
      <c r="N51" s="1132">
        <f>+ROUND(+G51+J51+L51,0)</f>
        <v>483</v>
      </c>
      <c r="O51" s="1097"/>
      <c r="P51" s="1101">
        <f>+ROUND(OTCHET!E205-SUM(OTCHET!E217:E219)+OTCHET!E271+IF(+OR(OTCHET!$F$12=5500,OTCHET!$F$12=5600),0,+OTCHET!E297),0)</f>
        <v>483</v>
      </c>
      <c r="Q51" s="1102">
        <f>+ROUND(OTCHET!L205-SUM(OTCHET!L217:L219)+OTCHET!L271+IF(+OR(OTCHET!$F$12=5500,OTCHET!$F$12=5600),0,+OTCHET!L297),0)</f>
        <v>483</v>
      </c>
      <c r="R51" s="1046"/>
      <c r="S51" s="1689" t="s">
        <v>1064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5">
      <c r="A52" s="1089"/>
      <c r="B52" s="1110" t="s">
        <v>1065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1066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5">
      <c r="A53" s="1089"/>
      <c r="B53" s="1110" t="s">
        <v>1067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1068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5">
      <c r="A54" s="1089"/>
      <c r="B54" s="1110" t="s">
        <v>1069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13174</v>
      </c>
      <c r="J54" s="1120">
        <f>+IF(OR($P$2=98,$P$2=42,$P$2=96,$P$2=97),$Q54,0)</f>
        <v>13174</v>
      </c>
      <c r="K54" s="1095"/>
      <c r="L54" s="1120">
        <f>+IF($P$2=33,$Q54,0)</f>
        <v>0</v>
      </c>
      <c r="M54" s="1095"/>
      <c r="N54" s="1121">
        <f>+ROUND(+G54+J54+L54,0)</f>
        <v>13174</v>
      </c>
      <c r="O54" s="1097"/>
      <c r="P54" s="1119">
        <f>+ROUND(OTCHET!E187+OTCHET!E190,0)</f>
        <v>13174</v>
      </c>
      <c r="Q54" s="1120">
        <f>+ROUND(OTCHET!L187+OTCHET!L190,0)</f>
        <v>13174</v>
      </c>
      <c r="R54" s="1046"/>
      <c r="S54" s="1692" t="s">
        <v>1070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5">
      <c r="A55" s="1089"/>
      <c r="B55" s="1116" t="s">
        <v>1071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2567</v>
      </c>
      <c r="J55" s="1120">
        <f>+IF(OR($P$2=98,$P$2=42,$P$2=96,$P$2=97),$Q55,0)</f>
        <v>2567</v>
      </c>
      <c r="K55" s="1095"/>
      <c r="L55" s="1120">
        <f>+IF($P$2=33,$Q55,0)</f>
        <v>0</v>
      </c>
      <c r="M55" s="1095"/>
      <c r="N55" s="1121">
        <f>+ROUND(+G55+J55+L55,0)</f>
        <v>2567</v>
      </c>
      <c r="O55" s="1097"/>
      <c r="P55" s="1119">
        <f>+ROUND(OTCHET!E196+OTCHET!E204,0)</f>
        <v>2567</v>
      </c>
      <c r="Q55" s="1120">
        <f>+ROUND(OTCHET!L196+OTCHET!L204,0)</f>
        <v>2567</v>
      </c>
      <c r="R55" s="1046"/>
      <c r="S55" s="1698" t="s">
        <v>1072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5">
      <c r="A56" s="1089"/>
      <c r="B56" s="1204" t="s">
        <v>1073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16224</v>
      </c>
      <c r="J56" s="1208">
        <f>+ROUND(+SUM(J51:J55),0)</f>
        <v>16224</v>
      </c>
      <c r="K56" s="1095"/>
      <c r="L56" s="1208">
        <f>+ROUND(+SUM(L51:L55),0)</f>
        <v>0</v>
      </c>
      <c r="M56" s="1095"/>
      <c r="N56" s="1209">
        <f>+ROUND(+SUM(N51:N55),0)</f>
        <v>16224</v>
      </c>
      <c r="O56" s="1097"/>
      <c r="P56" s="1207">
        <f>+ROUND(+SUM(P51:P55),0)</f>
        <v>16224</v>
      </c>
      <c r="Q56" s="1208">
        <f>+ROUND(+SUM(Q51:Q55),0)</f>
        <v>16224</v>
      </c>
      <c r="R56" s="1046"/>
      <c r="S56" s="1680" t="s">
        <v>1074</v>
      </c>
      <c r="T56" s="1681"/>
      <c r="U56" s="1682"/>
      <c r="V56" s="1076"/>
      <c r="W56" s="1017"/>
      <c r="X56" s="1017"/>
      <c r="Y56" s="1017"/>
      <c r="Z56" s="1017"/>
    </row>
    <row r="57" spans="1:26" s="1018" customFormat="1" ht="15.5">
      <c r="A57" s="1089"/>
      <c r="B57" s="1098" t="s">
        <v>1075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1075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5">
      <c r="A58" s="1089"/>
      <c r="B58" s="1104" t="s">
        <v>1076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1077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5">
      <c r="A59" s="1089"/>
      <c r="B59" s="1110" t="s">
        <v>1078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1079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5">
      <c r="A60" s="1089"/>
      <c r="B60" s="1110" t="s">
        <v>1080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1081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5">
      <c r="A61" s="1089"/>
      <c r="B61" s="1116" t="s">
        <v>1082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1083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5">
      <c r="A62" s="1089"/>
      <c r="B62" s="1213" t="s">
        <v>1084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1085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5">
      <c r="A63" s="1089"/>
      <c r="B63" s="1204" t="s">
        <v>1086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0" t="s">
        <v>1087</v>
      </c>
      <c r="T63" s="1681"/>
      <c r="U63" s="1682"/>
      <c r="V63" s="1076"/>
      <c r="W63" s="1017"/>
      <c r="X63" s="1017"/>
      <c r="Y63" s="1017"/>
      <c r="Z63" s="1017"/>
    </row>
    <row r="64" spans="1:26" s="1018" customFormat="1" ht="15.5">
      <c r="A64" s="1089"/>
      <c r="B64" s="1098" t="s">
        <v>1088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1088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5">
      <c r="A65" s="1089"/>
      <c r="B65" s="1104" t="s">
        <v>1089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1090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5">
      <c r="A66" s="1089"/>
      <c r="B66" s="1116" t="s">
        <v>1091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1092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5">
      <c r="A67" s="1089"/>
      <c r="B67" s="1204" t="s">
        <v>1093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0" t="s">
        <v>1094</v>
      </c>
      <c r="T67" s="1681"/>
      <c r="U67" s="1682"/>
      <c r="V67" s="1076"/>
      <c r="W67" s="1017"/>
      <c r="X67" s="1017"/>
      <c r="Y67" s="1017"/>
      <c r="Z67" s="1017"/>
    </row>
    <row r="68" spans="1:26" s="1018" customFormat="1" ht="15.5">
      <c r="A68" s="1089"/>
      <c r="B68" s="1098" t="s">
        <v>1095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1095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5">
      <c r="A69" s="1089"/>
      <c r="B69" s="1104" t="s">
        <v>1096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280</v>
      </c>
      <c r="J69" s="1102">
        <f>+IF(OR($P$2=98,$P$2=42,$P$2=96,$P$2=97),$Q69,0)</f>
        <v>280</v>
      </c>
      <c r="K69" s="1095"/>
      <c r="L69" s="1102">
        <f>+IF($P$2=33,$Q69,0)</f>
        <v>0</v>
      </c>
      <c r="M69" s="1095"/>
      <c r="N69" s="1132">
        <f>+ROUND(+G69+J69+L69,0)</f>
        <v>280</v>
      </c>
      <c r="O69" s="1097"/>
      <c r="P69" s="1101">
        <f>+ROUND(+SUM(OTCHET!E255:E258)+IF(+OR(OTCHET!$F$12=5500,OTCHET!$F$12=5600),+OTCHET!E297,0),0)</f>
        <v>280</v>
      </c>
      <c r="Q69" s="1102">
        <f>+ROUND(+SUM(OTCHET!L255:L258)+IF(+OR(OTCHET!$F$12=5500,OTCHET!$F$12=5600),+OTCHET!L297,0),0)</f>
        <v>280</v>
      </c>
      <c r="R69" s="1046"/>
      <c r="S69" s="1689" t="s">
        <v>1097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5">
      <c r="A70" s="1089"/>
      <c r="B70" s="1116" t="s">
        <v>1098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1099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5">
      <c r="A71" s="1089"/>
      <c r="B71" s="1204" t="s">
        <v>1100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280</v>
      </c>
      <c r="J71" s="1208">
        <f>+ROUND(+SUM(J69:J70),0)</f>
        <v>280</v>
      </c>
      <c r="K71" s="1095"/>
      <c r="L71" s="1208">
        <f>+ROUND(+SUM(L69:L70),0)</f>
        <v>0</v>
      </c>
      <c r="M71" s="1095"/>
      <c r="N71" s="1209">
        <f>+ROUND(+SUM(N69:N70),0)</f>
        <v>280</v>
      </c>
      <c r="O71" s="1097"/>
      <c r="P71" s="1207">
        <f>+ROUND(+SUM(P69:P70),0)</f>
        <v>280</v>
      </c>
      <c r="Q71" s="1208">
        <f>+ROUND(+SUM(Q69:Q70),0)</f>
        <v>280</v>
      </c>
      <c r="R71" s="1046"/>
      <c r="S71" s="1680" t="s">
        <v>1101</v>
      </c>
      <c r="T71" s="1681"/>
      <c r="U71" s="1682"/>
      <c r="V71" s="1076"/>
      <c r="W71" s="1017"/>
      <c r="X71" s="1017"/>
      <c r="Y71" s="1017"/>
      <c r="Z71" s="1017"/>
    </row>
    <row r="72" spans="1:26" s="1018" customFormat="1" ht="15.5">
      <c r="A72" s="1089"/>
      <c r="B72" s="1098" t="s">
        <v>1102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1102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5">
      <c r="A73" s="1089"/>
      <c r="B73" s="1104" t="s">
        <v>1103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1104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5">
      <c r="A74" s="1089"/>
      <c r="B74" s="1116" t="s">
        <v>1105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1106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5">
      <c r="A75" s="1089"/>
      <c r="B75" s="1204" t="s">
        <v>1107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0" t="s">
        <v>1108</v>
      </c>
      <c r="T75" s="1681"/>
      <c r="U75" s="168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" thickBot="1">
      <c r="A77" s="1089"/>
      <c r="B77" s="1228" t="s">
        <v>1109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16504</v>
      </c>
      <c r="J77" s="1233">
        <f>+ROUND(J56+J63+J67+J71+J75,0)</f>
        <v>16504</v>
      </c>
      <c r="K77" s="1095"/>
      <c r="L77" s="1233">
        <f>+ROUND(L56+L63+L67+L71+L75,0)</f>
        <v>0</v>
      </c>
      <c r="M77" s="1095"/>
      <c r="N77" s="1234">
        <f>+ROUND(N56+N63+N67+N71+N75,0)</f>
        <v>16504</v>
      </c>
      <c r="O77" s="1097"/>
      <c r="P77" s="1231">
        <f>+ROUND(P56+P63+P67+P71+P75,0)</f>
        <v>16504</v>
      </c>
      <c r="Q77" s="1232">
        <f>+ROUND(Q56+Q63+Q67+Q71+Q75,0)</f>
        <v>16504</v>
      </c>
      <c r="R77" s="1046"/>
      <c r="S77" s="1713" t="s">
        <v>1110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5">
      <c r="A78" s="1089"/>
      <c r="B78" s="1090" t="s">
        <v>1111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1111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5">
      <c r="A79" s="1089"/>
      <c r="B79" s="1104" t="s">
        <v>1112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12290</v>
      </c>
      <c r="J79" s="1108">
        <f>+IF(OR($P$2=98,$P$2=42,$P$2=96,$P$2=97),$Q79,0)</f>
        <v>12290</v>
      </c>
      <c r="K79" s="1095"/>
      <c r="L79" s="1108">
        <f>+IF($P$2=33,$Q79,0)</f>
        <v>0</v>
      </c>
      <c r="M79" s="1095"/>
      <c r="N79" s="1109">
        <f>+ROUND(+G79+J79+L79,0)</f>
        <v>12290</v>
      </c>
      <c r="O79" s="1097"/>
      <c r="P79" s="1107">
        <f>+ROUND(OTCHET!E419,0)</f>
        <v>12290</v>
      </c>
      <c r="Q79" s="1108">
        <f>+ROUND(OTCHET!L419,0)</f>
        <v>12290</v>
      </c>
      <c r="R79" s="1046"/>
      <c r="S79" s="1689" t="s">
        <v>1113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5">
      <c r="A80" s="1089"/>
      <c r="B80" s="1116" t="s">
        <v>1114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1115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" thickBot="1">
      <c r="A81" s="1089"/>
      <c r="B81" s="1238" t="s">
        <v>1116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12290</v>
      </c>
      <c r="J81" s="1242">
        <f>+ROUND(J79+J80,0)</f>
        <v>12290</v>
      </c>
      <c r="K81" s="1095"/>
      <c r="L81" s="1242">
        <f>+ROUND(L79+L80,0)</f>
        <v>0</v>
      </c>
      <c r="M81" s="1095"/>
      <c r="N81" s="1243">
        <f>+ROUND(N79+N80,0)</f>
        <v>12290</v>
      </c>
      <c r="O81" s="1097"/>
      <c r="P81" s="1241">
        <f>+ROUND(P79+P80,0)</f>
        <v>12290</v>
      </c>
      <c r="Q81" s="1242">
        <f>+ROUND(Q79+Q80,0)</f>
        <v>12290</v>
      </c>
      <c r="R81" s="1046"/>
      <c r="S81" s="1716" t="s">
        <v>1117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8" thickTop="1">
      <c r="A83" s="1089"/>
      <c r="B83" s="1251" t="s">
        <v>1118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-4214</v>
      </c>
      <c r="J83" s="1255">
        <f>+ROUND(J48,0)-ROUND(J77,0)+ROUND(J81,0)</f>
        <v>-4214</v>
      </c>
      <c r="K83" s="1095"/>
      <c r="L83" s="1255">
        <f>+ROUND(L48,0)-ROUND(L77,0)+ROUND(L81,0)</f>
        <v>0</v>
      </c>
      <c r="M83" s="1095"/>
      <c r="N83" s="1256">
        <f>+ROUND(N48,0)-ROUND(N77,0)+ROUND(N81,0)</f>
        <v>-4214</v>
      </c>
      <c r="O83" s="1257"/>
      <c r="P83" s="1254">
        <f>+ROUND(P48,0)-ROUND(P77,0)+ROUND(P81,0)</f>
        <v>-4214</v>
      </c>
      <c r="Q83" s="1255">
        <f>+ROUND(Q48,0)-ROUND(Q77,0)+ROUND(Q81,0)</f>
        <v>-4214</v>
      </c>
      <c r="R83" s="1046"/>
      <c r="S83" s="1251" t="s">
        <v>1118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8" thickBot="1">
      <c r="A84" s="1089"/>
      <c r="B84" s="1258" t="s">
        <v>1119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4214</v>
      </c>
      <c r="J84" s="1263">
        <f>+ROUND(J101,0)+ROUND(J120,0)+ROUND(J127,0)-ROUND(J132,0)</f>
        <v>4214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4214</v>
      </c>
      <c r="O84" s="1257"/>
      <c r="P84" s="1262">
        <f>+ROUND(P101,0)+ROUND(P120,0)+ROUND(P127,0)-ROUND(P132,0)</f>
        <v>4214</v>
      </c>
      <c r="Q84" s="1263">
        <f>+ROUND(Q101,0)+ROUND(Q120,0)+ROUND(Q127,0)-ROUND(Q132,0)</f>
        <v>4214</v>
      </c>
      <c r="R84" s="1046"/>
      <c r="S84" s="1258" t="s">
        <v>1119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" thickTop="1">
      <c r="A85" s="1089"/>
      <c r="B85" s="1090" t="s">
        <v>1120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1120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5">
      <c r="A86" s="1089"/>
      <c r="B86" s="1265" t="s">
        <v>1121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1121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5">
      <c r="A87" s="1089"/>
      <c r="B87" s="1110" t="s">
        <v>1122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1123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5">
      <c r="A88" s="1089"/>
      <c r="B88" s="1116" t="s">
        <v>1124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1125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5">
      <c r="A89" s="1089"/>
      <c r="B89" s="1122" t="s">
        <v>1126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0" t="s">
        <v>1127</v>
      </c>
      <c r="T89" s="1681"/>
      <c r="U89" s="1682"/>
      <c r="V89" s="1076"/>
      <c r="W89" s="1017"/>
      <c r="X89" s="1017"/>
      <c r="Y89" s="1017"/>
      <c r="Z89" s="1017"/>
    </row>
    <row r="90" spans="1:26" s="1018" customFormat="1" ht="15.5">
      <c r="A90" s="1089"/>
      <c r="B90" s="1098" t="s">
        <v>1128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1128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5">
      <c r="A91" s="1089"/>
      <c r="B91" s="1104" t="s">
        <v>1129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1130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5">
      <c r="A92" s="1089"/>
      <c r="B92" s="1110" t="s">
        <v>1131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1132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5">
      <c r="A93" s="1089"/>
      <c r="B93" s="1110" t="s">
        <v>1133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1134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5">
      <c r="A94" s="1089"/>
      <c r="B94" s="1268" t="s">
        <v>1135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1136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5">
      <c r="A95" s="1089"/>
      <c r="B95" s="1122" t="s">
        <v>1137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0" t="s">
        <v>1138</v>
      </c>
      <c r="T95" s="1681"/>
      <c r="U95" s="1682"/>
      <c r="V95" s="1076"/>
      <c r="W95" s="1017"/>
      <c r="X95" s="1017"/>
      <c r="Y95" s="1017"/>
      <c r="Z95" s="1017"/>
    </row>
    <row r="96" spans="1:26" s="1018" customFormat="1" ht="15.5">
      <c r="A96" s="1089"/>
      <c r="B96" s="1098" t="s">
        <v>1139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1139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5">
      <c r="A97" s="1089"/>
      <c r="B97" s="1104" t="s">
        <v>1140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1141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5">
      <c r="A98" s="1089"/>
      <c r="B98" s="1116" t="s">
        <v>1142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1143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5">
      <c r="A99" s="1089"/>
      <c r="B99" s="1122" t="s">
        <v>1144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0" t="s">
        <v>1145</v>
      </c>
      <c r="T99" s="1681"/>
      <c r="U99" s="168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" thickBot="1">
      <c r="A101" s="1089"/>
      <c r="B101" s="1196" t="s">
        <v>1146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1147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5">
      <c r="A102" s="1089"/>
      <c r="B102" s="1090" t="s">
        <v>1148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1148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5">
      <c r="A103" s="1089"/>
      <c r="B103" s="1265" t="s">
        <v>1149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1149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5">
      <c r="A104" s="1089"/>
      <c r="B104" s="1110" t="s">
        <v>1150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1151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5">
      <c r="A105" s="1089"/>
      <c r="B105" s="1116" t="s">
        <v>1152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1153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5">
      <c r="A106" s="1089"/>
      <c r="B106" s="1204" t="s">
        <v>1154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0" t="s">
        <v>1155</v>
      </c>
      <c r="T106" s="1681"/>
      <c r="U106" s="1682"/>
      <c r="V106" s="1076"/>
      <c r="W106" s="1017"/>
      <c r="X106" s="1017"/>
      <c r="Y106" s="1017"/>
      <c r="Z106" s="1017"/>
    </row>
    <row r="107" spans="1:26" s="1018" customFormat="1" ht="15.5">
      <c r="A107" s="1089"/>
      <c r="B107" s="1098" t="s">
        <v>1156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1156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5">
      <c r="A108" s="1089"/>
      <c r="B108" s="1104" t="s">
        <v>1157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1158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5">
      <c r="A109" s="1089"/>
      <c r="B109" s="1116" t="s">
        <v>1159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1160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5">
      <c r="A110" s="1089"/>
      <c r="B110" s="1204" t="s">
        <v>1161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0" t="s">
        <v>1162</v>
      </c>
      <c r="T110" s="1681"/>
      <c r="U110" s="1682"/>
      <c r="V110" s="1076"/>
      <c r="W110" s="1017"/>
      <c r="X110" s="1017"/>
      <c r="Y110" s="1017"/>
      <c r="Z110" s="1017"/>
    </row>
    <row r="111" spans="1:26" s="1018" customFormat="1" ht="15.5">
      <c r="A111" s="1089"/>
      <c r="B111" s="1098" t="s">
        <v>1163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1163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5">
      <c r="A112" s="1089"/>
      <c r="B112" s="1104" t="s">
        <v>1164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1165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5">
      <c r="A113" s="1089"/>
      <c r="B113" s="1116" t="s">
        <v>1166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1167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5">
      <c r="A114" s="1089"/>
      <c r="B114" s="1204" t="s">
        <v>1168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0" t="s">
        <v>1169</v>
      </c>
      <c r="T114" s="1681"/>
      <c r="U114" s="1682"/>
      <c r="V114" s="1076"/>
      <c r="W114" s="1017"/>
      <c r="X114" s="1017"/>
      <c r="Y114" s="1017"/>
      <c r="Z114" s="1017"/>
    </row>
    <row r="115" spans="1:26" s="1018" customFormat="1" ht="15.5">
      <c r="A115" s="1089"/>
      <c r="B115" s="1098" t="s">
        <v>1170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1170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5">
      <c r="A116" s="1089"/>
      <c r="B116" s="1104" t="s">
        <v>1171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1172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5">
      <c r="A117" s="1089"/>
      <c r="B117" s="1116" t="s">
        <v>1173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1174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5">
      <c r="A118" s="1089"/>
      <c r="B118" s="1204" t="s">
        <v>1175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0" t="s">
        <v>1176</v>
      </c>
      <c r="T118" s="1681"/>
      <c r="U118" s="168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" thickBot="1">
      <c r="A120" s="1089"/>
      <c r="B120" s="1228" t="s">
        <v>1177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1178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5">
      <c r="A121" s="1089"/>
      <c r="B121" s="1090" t="s">
        <v>1179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1179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5">
      <c r="A122" s="1089"/>
      <c r="B122" s="1104" t="s">
        <v>1180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1181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5">
      <c r="A123" s="1089"/>
      <c r="B123" s="1110" t="s">
        <v>1182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4214</v>
      </c>
      <c r="J123" s="1120">
        <f>+IF(OR($P$2=98,$P$2=42,$P$2=96,$P$2=97),$Q123,0)</f>
        <v>4214</v>
      </c>
      <c r="K123" s="1095"/>
      <c r="L123" s="1120">
        <f>+IF($P$2=33,$Q123,0)</f>
        <v>0</v>
      </c>
      <c r="M123" s="1095"/>
      <c r="N123" s="1121">
        <f>+ROUND(+G123+J123+L123,0)</f>
        <v>4214</v>
      </c>
      <c r="O123" s="1097"/>
      <c r="P123" s="1119">
        <f>+ROUND(OTCHET!E524,0)</f>
        <v>4214</v>
      </c>
      <c r="Q123" s="1120">
        <f>+ROUND(OTCHET!L524,0)</f>
        <v>4214</v>
      </c>
      <c r="R123" s="1046"/>
      <c r="S123" s="1371" t="s">
        <v>1183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5">
      <c r="A124" s="1089"/>
      <c r="B124" s="1110" t="s">
        <v>1184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1185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1994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1995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5">
      <c r="A126" s="1089"/>
      <c r="B126" s="1281" t="s">
        <v>1186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1" t="s">
        <v>1187</v>
      </c>
      <c r="T126" s="1732"/>
      <c r="U126" s="1733"/>
      <c r="V126" s="1076"/>
      <c r="W126" s="1017"/>
      <c r="X126" s="1017"/>
      <c r="Y126" s="1017"/>
      <c r="Z126" s="1017"/>
    </row>
    <row r="127" spans="1:26" s="1018" customFormat="1" ht="16" thickBot="1">
      <c r="A127" s="1089"/>
      <c r="B127" s="1287" t="s">
        <v>1188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4214</v>
      </c>
      <c r="J127" s="1242">
        <f>+ROUND(+SUM(J122:J126),0)</f>
        <v>4214</v>
      </c>
      <c r="K127" s="1095"/>
      <c r="L127" s="1242">
        <f>+ROUND(+SUM(L122:L126),0)</f>
        <v>0</v>
      </c>
      <c r="M127" s="1095"/>
      <c r="N127" s="1243">
        <f>+ROUND(+SUM(N122:N126),0)</f>
        <v>4214</v>
      </c>
      <c r="O127" s="1097"/>
      <c r="P127" s="1241">
        <f>+ROUND(+SUM(P122:P126),0)</f>
        <v>4214</v>
      </c>
      <c r="Q127" s="1242">
        <f>+ROUND(+SUM(Q122:Q126),0)</f>
        <v>4214</v>
      </c>
      <c r="R127" s="1046"/>
      <c r="S127" s="1716" t="s">
        <v>1189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5">
      <c r="A128" s="1089"/>
      <c r="B128" s="1090" t="s">
        <v>1190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1190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5">
      <c r="A129" s="1089"/>
      <c r="B129" s="1104" t="s">
        <v>1191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1192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5">
      <c r="A130" s="1089"/>
      <c r="B130" s="1110" t="s">
        <v>1193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1194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5">
      <c r="A131" s="1089"/>
      <c r="B131" s="1288" t="s">
        <v>1195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8" t="s">
        <v>1196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" thickBot="1">
      <c r="A132" s="1089"/>
      <c r="B132" s="1291" t="s">
        <v>1197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1198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1199</v>
      </c>
      <c r="C134" s="1303">
        <f>+OTCHET!B605</f>
        <v>0</v>
      </c>
      <c r="D134" s="1247" t="s">
        <v>1200</v>
      </c>
      <c r="E134" s="1019"/>
      <c r="F134" s="1738"/>
      <c r="G134" s="1738"/>
      <c r="H134" s="1019"/>
      <c r="I134" s="1304" t="s">
        <v>1201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6" s="1018" customFormat="1" ht="15.75" customHeight="1">
      <c r="A137" s="1308"/>
      <c r="B137" s="1314" t="s">
        <v>1202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6" s="1018" customFormat="1" ht="15.75" customHeight="1" thickBot="1">
      <c r="A138" s="1308"/>
      <c r="B138" s="1330" t="s">
        <v>1203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6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6" s="1018" customFormat="1" ht="15.5">
      <c r="A140" s="1308"/>
      <c r="B140" s="1314" t="s">
        <v>1204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6" s="1018" customFormat="1" ht="16" thickBot="1">
      <c r="A141" s="1308"/>
      <c r="B141" s="1330" t="s">
        <v>1205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6" s="1018" customFormat="1" ht="13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6" s="1018" customFormat="1" ht="13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6" s="1018" customFormat="1" ht="13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3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3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3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3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3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3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3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3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3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3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3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3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3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3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3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3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3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3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3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3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3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3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3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3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3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3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3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3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3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3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3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3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3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3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3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3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3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3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3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3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3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3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3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3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3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3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3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3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3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3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3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3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3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3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3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3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3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3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3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3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3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3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3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3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3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0:U130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95:U95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77:U77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60:U60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44:U44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23:U23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6:U6"/>
    <mergeCell ref="B2:D2"/>
    <mergeCell ref="I2:J2"/>
    <mergeCell ref="L2:N2"/>
    <mergeCell ref="T2:U2"/>
    <mergeCell ref="S4:U4"/>
  </mergeCells>
  <conditionalFormatting sqref="F133:G133">
    <cfRule type="cellIs" dxfId="234" priority="47" stopIfTrue="1" operator="notEqual">
      <formula>0</formula>
    </cfRule>
  </conditionalFormatting>
  <conditionalFormatting sqref="B133">
    <cfRule type="cellIs" dxfId="233" priority="46" stopIfTrue="1" operator="notEqual">
      <formula>0</formula>
    </cfRule>
    <cfRule type="cellIs" dxfId="232" priority="34" operator="equal">
      <formula>0</formula>
    </cfRule>
  </conditionalFormatting>
  <conditionalFormatting sqref="G2">
    <cfRule type="cellIs" dxfId="231" priority="6" stopIfTrue="1" operator="notEqual">
      <formula>0</formula>
    </cfRule>
    <cfRule type="cellIs" dxfId="230" priority="7" stopIfTrue="1" operator="equal">
      <formula>0</formula>
    </cfRule>
    <cfRule type="cellIs" dxfId="229" priority="8" stopIfTrue="1" operator="equal">
      <formula>0</formula>
    </cfRule>
    <cfRule type="cellIs" dxfId="228" priority="45" operator="equal">
      <formula>0</formula>
    </cfRule>
  </conditionalFormatting>
  <conditionalFormatting sqref="I2">
    <cfRule type="cellIs" dxfId="227" priority="44" operator="equal">
      <formula>0</formula>
    </cfRule>
  </conditionalFormatting>
  <conditionalFormatting sqref="F137:G138">
    <cfRule type="cellIs" dxfId="226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225" priority="41" stopIfTrue="1" operator="equal">
      <formula>"НЕРАВНЕНИЕ!"</formula>
    </cfRule>
  </conditionalFormatting>
  <conditionalFormatting sqref="L137:M138">
    <cfRule type="cellIs" dxfId="224" priority="40" stopIfTrue="1" operator="equal">
      <formula>"НЕРАВНЕНИЕ!"</formula>
    </cfRule>
  </conditionalFormatting>
  <conditionalFormatting sqref="F140:G141">
    <cfRule type="cellIs" dxfId="223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222" priority="37" stopIfTrue="1" operator="equal">
      <formula>"НЕРАВНЕНИЕ !"</formula>
    </cfRule>
  </conditionalFormatting>
  <conditionalFormatting sqref="L140:M141">
    <cfRule type="cellIs" dxfId="221" priority="36" stopIfTrue="1" operator="equal">
      <formula>"НЕРАВНЕНИЕ !"</formula>
    </cfRule>
  </conditionalFormatting>
  <conditionalFormatting sqref="I140:J141 L140:L141 N140:N141 F140:G141">
    <cfRule type="cellIs" dxfId="220" priority="35" operator="notEqual">
      <formula>0</formula>
    </cfRule>
  </conditionalFormatting>
  <conditionalFormatting sqref="I133:J133">
    <cfRule type="cellIs" dxfId="219" priority="33" stopIfTrue="1" operator="notEqual">
      <formula>0</formula>
    </cfRule>
  </conditionalFormatting>
  <conditionalFormatting sqref="L82">
    <cfRule type="cellIs" dxfId="218" priority="28" stopIfTrue="1" operator="notEqual">
      <formula>0</formula>
    </cfRule>
  </conditionalFormatting>
  <conditionalFormatting sqref="N82">
    <cfRule type="cellIs" dxfId="217" priority="27" stopIfTrue="1" operator="notEqual">
      <formula>0</formula>
    </cfRule>
  </conditionalFormatting>
  <conditionalFormatting sqref="L133">
    <cfRule type="cellIs" dxfId="216" priority="32" stopIfTrue="1" operator="notEqual">
      <formula>0</formula>
    </cfRule>
  </conditionalFormatting>
  <conditionalFormatting sqref="N133">
    <cfRule type="cellIs" dxfId="215" priority="31" stopIfTrue="1" operator="notEqual">
      <formula>0</formula>
    </cfRule>
  </conditionalFormatting>
  <conditionalFormatting sqref="F82:H82">
    <cfRule type="cellIs" dxfId="214" priority="30" stopIfTrue="1" operator="notEqual">
      <formula>0</formula>
    </cfRule>
  </conditionalFormatting>
  <conditionalFormatting sqref="I82:J82">
    <cfRule type="cellIs" dxfId="213" priority="29" stopIfTrue="1" operator="notEqual">
      <formula>0</formula>
    </cfRule>
  </conditionalFormatting>
  <conditionalFormatting sqref="B82">
    <cfRule type="cellIs" dxfId="212" priority="25" operator="equal">
      <formula>0</formula>
    </cfRule>
    <cfRule type="cellIs" dxfId="211" priority="26" stopIfTrue="1" operator="notEqual">
      <formula>0</formula>
    </cfRule>
  </conditionalFormatting>
  <conditionalFormatting sqref="P133:Q133">
    <cfRule type="cellIs" dxfId="210" priority="24" stopIfTrue="1" operator="notEqual">
      <formula>0</formula>
    </cfRule>
  </conditionalFormatting>
  <conditionalFormatting sqref="P137:Q138">
    <cfRule type="cellIs" dxfId="209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208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207" priority="19" operator="notEqual">
      <formula>0</formula>
    </cfRule>
  </conditionalFormatting>
  <conditionalFormatting sqref="P2">
    <cfRule type="cellIs" dxfId="206" priority="14" stopIfTrue="1" operator="equal">
      <formula>98</formula>
    </cfRule>
    <cfRule type="cellIs" dxfId="205" priority="15" stopIfTrue="1" operator="equal">
      <formula>96</formula>
    </cfRule>
    <cfRule type="cellIs" dxfId="204" priority="16" stopIfTrue="1" operator="equal">
      <formula>42</formula>
    </cfRule>
    <cfRule type="cellIs" dxfId="203" priority="17" stopIfTrue="1" operator="equal">
      <formula>97</formula>
    </cfRule>
    <cfRule type="cellIs" dxfId="202" priority="18" stopIfTrue="1" operator="equal">
      <formula>33</formula>
    </cfRule>
  </conditionalFormatting>
  <conditionalFormatting sqref="Q2">
    <cfRule type="cellIs" dxfId="201" priority="9" stopIfTrue="1" operator="equal">
      <formula>"Чужди средства"</formula>
    </cfRule>
    <cfRule type="cellIs" dxfId="200" priority="10" stopIfTrue="1" operator="equal">
      <formula>"СЕС - ДМП"</formula>
    </cfRule>
    <cfRule type="cellIs" dxfId="199" priority="11" stopIfTrue="1" operator="equal">
      <formula>"СЕС - РА"</formula>
    </cfRule>
    <cfRule type="cellIs" dxfId="198" priority="12" stopIfTrue="1" operator="equal">
      <formula>"СЕС - ДЕС"</formula>
    </cfRule>
    <cfRule type="cellIs" dxfId="197" priority="13" stopIfTrue="1" operator="equal">
      <formula>"СЕС - КСФ"</formula>
    </cfRule>
  </conditionalFormatting>
  <conditionalFormatting sqref="P82:Q82">
    <cfRule type="cellIs" dxfId="196" priority="5" stopIfTrue="1" operator="notEqual">
      <formula>0</formula>
    </cfRule>
  </conditionalFormatting>
  <conditionalFormatting sqref="T2:U2">
    <cfRule type="cellIs" dxfId="195" priority="1" stopIfTrue="1" operator="between">
      <formula>1000000000000</formula>
      <formula>9999999999999990</formula>
    </cfRule>
    <cfRule type="cellIs" dxfId="194" priority="2" stopIfTrue="1" operator="between">
      <formula>10000000000</formula>
      <formula>999999999999</formula>
    </cfRule>
    <cfRule type="cellIs" dxfId="193" priority="3" stopIfTrue="1" operator="between">
      <formula>1000000</formula>
      <formula>99999999</formula>
    </cfRule>
    <cfRule type="cellIs" dxfId="192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 xr:uid="{00000000-0002-0000-0000-000000000000}">
      <formula1>-10000000000000000</formula1>
      <formula2>10000000000000000</formula2>
    </dataValidation>
    <dataValidation operator="greaterThan" allowBlank="1" showInputMessage="1" showErrorMessage="1" sqref="C134" xr:uid="{00000000-0002-0000-0000-000001000000}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256"/>
  <sheetViews>
    <sheetView showZeros="0" view="pageBreakPreview" topLeftCell="B6" zoomScale="60" zoomScaleNormal="78" workbookViewId="0">
      <selection activeCell="E58" sqref="E58"/>
    </sheetView>
  </sheetViews>
  <sheetFormatPr defaultColWidth="9.08984375" defaultRowHeight="13"/>
  <cols>
    <col min="1" max="1" width="3.90625" style="687" hidden="1" customWidth="1"/>
    <col min="2" max="2" width="81.6328125" style="692" customWidth="1"/>
    <col min="3" max="3" width="3.36328125" style="692" hidden="1" customWidth="1"/>
    <col min="4" max="4" width="4.08984375" style="692" hidden="1" customWidth="1"/>
    <col min="5" max="6" width="19.08984375" style="691" customWidth="1"/>
    <col min="7" max="9" width="19" style="691" customWidth="1"/>
    <col min="10" max="10" width="5.6328125" style="692" customWidth="1"/>
    <col min="11" max="11" width="64" style="687" bestFit="1" customWidth="1"/>
    <col min="12" max="12" width="13.6328125" style="692" hidden="1" customWidth="1"/>
    <col min="13" max="13" width="5.6328125" style="692" customWidth="1"/>
    <col min="14" max="14" width="14.453125" style="693" customWidth="1"/>
    <col min="15" max="15" width="13.453125" style="693" customWidth="1"/>
    <col min="16" max="17" width="11.08984375" style="693" customWidth="1"/>
    <col min="18" max="18" width="16.36328125" style="693" hidden="1" customWidth="1"/>
    <col min="19" max="19" width="15" style="693" hidden="1" customWidth="1"/>
    <col min="20" max="20" width="15" style="694" customWidth="1"/>
    <col min="21" max="21" width="15.6328125" style="693" hidden="1" customWidth="1"/>
    <col min="22" max="22" width="15.36328125" style="693" hidden="1" customWidth="1"/>
    <col min="23" max="16384" width="9.08984375" style="693"/>
  </cols>
  <sheetData>
    <row r="1" spans="1:22" ht="17.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7.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ДЕТСКА ГРАДИНА "НАРЦИС"</v>
      </c>
      <c r="C11" s="705"/>
      <c r="D11" s="705"/>
      <c r="E11" s="706" t="s">
        <v>966</v>
      </c>
      <c r="F11" s="707">
        <f>OTCHET!F9</f>
        <v>44012</v>
      </c>
      <c r="G11" s="708" t="s">
        <v>967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968</v>
      </c>
      <c r="C12" s="712"/>
      <c r="D12" s="704"/>
      <c r="E12" s="689"/>
      <c r="F12" s="713"/>
      <c r="G12" s="689"/>
      <c r="H12" s="235"/>
      <c r="I12" s="1741" t="s">
        <v>965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Силистра</v>
      </c>
      <c r="C13" s="712"/>
      <c r="D13" s="712"/>
      <c r="E13" s="715" t="str">
        <f>+OTCHET!E12</f>
        <v>код по ЕБК:</v>
      </c>
      <c r="F13" s="232" t="str">
        <f>+OTCHET!F12</f>
        <v>6905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969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970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2064</v>
      </c>
      <c r="F17" s="1745" t="s">
        <v>2065</v>
      </c>
      <c r="G17" s="729" t="s">
        <v>1250</v>
      </c>
      <c r="H17" s="730"/>
      <c r="I17" s="731"/>
      <c r="J17" s="732"/>
      <c r="K17" s="733" t="s">
        <v>971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972</v>
      </c>
      <c r="C18" s="736"/>
      <c r="D18" s="736"/>
      <c r="E18" s="1744"/>
      <c r="F18" s="1746"/>
      <c r="G18" s="737" t="s">
        <v>800</v>
      </c>
      <c r="H18" s="738" t="s">
        <v>801</v>
      </c>
      <c r="I18" s="738" t="s">
        <v>799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" thickBot="1">
      <c r="A20" s="721"/>
      <c r="B20" s="746" t="s">
        <v>973</v>
      </c>
      <c r="C20" s="747"/>
      <c r="D20" s="747"/>
      <c r="E20" s="748" t="s">
        <v>173</v>
      </c>
      <c r="F20" s="748" t="s">
        <v>174</v>
      </c>
      <c r="G20" s="749" t="s">
        <v>713</v>
      </c>
      <c r="H20" s="750" t="s">
        <v>714</v>
      </c>
      <c r="I20" s="750" t="s">
        <v>693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2009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" thickTop="1">
      <c r="A23" s="721">
        <v>15</v>
      </c>
      <c r="B23" s="769" t="s">
        <v>858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5">
      <c r="A25" s="721">
        <v>20</v>
      </c>
      <c r="B25" s="781" t="s">
        <v>974</v>
      </c>
      <c r="C25" s="781" t="s">
        <v>838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838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5">
      <c r="A26" s="721">
        <v>25</v>
      </c>
      <c r="B26" s="786" t="s">
        <v>41</v>
      </c>
      <c r="C26" s="786" t="s">
        <v>839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839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5">
      <c r="A27" s="721">
        <v>26</v>
      </c>
      <c r="B27" s="791" t="s">
        <v>975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5">
      <c r="A31" s="721">
        <v>45</v>
      </c>
      <c r="B31" s="814" t="s">
        <v>324</v>
      </c>
      <c r="C31" s="814" t="s">
        <v>840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840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5">
      <c r="A36" s="721">
        <v>60</v>
      </c>
      <c r="B36" s="832" t="s">
        <v>332</v>
      </c>
      <c r="C36" s="832" t="s">
        <v>841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841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845</v>
      </c>
      <c r="D38" s="846"/>
      <c r="E38" s="847">
        <f>E39+E43+E44+E46+SUM(E48:E52)+E55</f>
        <v>16504</v>
      </c>
      <c r="F38" s="847">
        <f>F39+F43+F44+F46+SUM(F48:F52)+F55</f>
        <v>16504</v>
      </c>
      <c r="G38" s="848">
        <f>G39+G43+G44+G46+SUM(G48:G52)+G55</f>
        <v>16504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845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0" t="s">
        <v>1974</v>
      </c>
      <c r="C39" s="941"/>
      <c r="D39" s="1629"/>
      <c r="E39" s="810">
        <f>SUM(E40:E42)</f>
        <v>15741</v>
      </c>
      <c r="F39" s="810">
        <f>SUM(F40:F42)</f>
        <v>15741</v>
      </c>
      <c r="G39" s="811">
        <f>SUM(G40:G42)</f>
        <v>15741</v>
      </c>
      <c r="H39" s="812">
        <f>SUM(H40:H42)</f>
        <v>0</v>
      </c>
      <c r="I39" s="1631">
        <f>SUM(I40:I42)</f>
        <v>0</v>
      </c>
      <c r="J39" s="855"/>
      <c r="K39" s="813" t="s">
        <v>1975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5">
      <c r="A40" s="687">
        <v>75</v>
      </c>
      <c r="B40" s="872" t="s">
        <v>1976</v>
      </c>
      <c r="C40" s="871" t="s">
        <v>842</v>
      </c>
      <c r="D40" s="872"/>
      <c r="E40" s="873">
        <f>OTCHET!E187</f>
        <v>12491</v>
      </c>
      <c r="F40" s="873">
        <f t="shared" ref="F40:F55" si="1">+G40+H40+I40</f>
        <v>12491</v>
      </c>
      <c r="G40" s="874">
        <f>OTCHET!I187</f>
        <v>12491</v>
      </c>
      <c r="H40" s="875">
        <f>OTCHET!J187</f>
        <v>0</v>
      </c>
      <c r="I40" s="1413">
        <f>OTCHET!K187</f>
        <v>0</v>
      </c>
      <c r="J40" s="855"/>
      <c r="K40" s="876" t="s">
        <v>842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5">
      <c r="A41" s="687">
        <v>80</v>
      </c>
      <c r="B41" s="1632" t="s">
        <v>1977</v>
      </c>
      <c r="C41" s="1633" t="s">
        <v>843</v>
      </c>
      <c r="D41" s="1632"/>
      <c r="E41" s="1634">
        <f>OTCHET!E190</f>
        <v>683</v>
      </c>
      <c r="F41" s="1634">
        <f t="shared" si="1"/>
        <v>683</v>
      </c>
      <c r="G41" s="1635">
        <f>OTCHET!I190</f>
        <v>683</v>
      </c>
      <c r="H41" s="1636">
        <f>OTCHET!J190</f>
        <v>0</v>
      </c>
      <c r="I41" s="1637">
        <f>OTCHET!K190</f>
        <v>0</v>
      </c>
      <c r="J41" s="855"/>
      <c r="K41" s="1638" t="s">
        <v>843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5">
      <c r="A42" s="687">
        <v>85</v>
      </c>
      <c r="B42" s="1632" t="s">
        <v>1978</v>
      </c>
      <c r="C42" s="1633" t="s">
        <v>66</v>
      </c>
      <c r="D42" s="1632"/>
      <c r="E42" s="1634">
        <f>+OTCHET!E196+OTCHET!E204</f>
        <v>2567</v>
      </c>
      <c r="F42" s="1634">
        <f t="shared" si="1"/>
        <v>2567</v>
      </c>
      <c r="G42" s="1635">
        <f>+OTCHET!I196+OTCHET!I204</f>
        <v>2567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5">
      <c r="A43" s="687">
        <v>90</v>
      </c>
      <c r="B43" s="856" t="s">
        <v>1979</v>
      </c>
      <c r="C43" s="857" t="s">
        <v>725</v>
      </c>
      <c r="D43" s="856"/>
      <c r="E43" s="815">
        <f>+OTCHET!E205+OTCHET!E223+OTCHET!E271</f>
        <v>483</v>
      </c>
      <c r="F43" s="815">
        <f t="shared" si="1"/>
        <v>483</v>
      </c>
      <c r="G43" s="816">
        <f>+OTCHET!I205+OTCHET!I223+OTCHET!I271</f>
        <v>483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725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5">
      <c r="A44" s="687">
        <v>95</v>
      </c>
      <c r="B44" s="858" t="s">
        <v>1980</v>
      </c>
      <c r="C44" s="776" t="s">
        <v>844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844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5">
      <c r="A46" s="687">
        <v>105</v>
      </c>
      <c r="B46" s="864" t="s">
        <v>1981</v>
      </c>
      <c r="C46" s="865" t="s">
        <v>726</v>
      </c>
      <c r="D46" s="864"/>
      <c r="E46" s="866">
        <f>+OTCHET!E255+OTCHET!E256+OTCHET!E257+OTCHET!E258</f>
        <v>280</v>
      </c>
      <c r="F46" s="866">
        <f t="shared" si="1"/>
        <v>280</v>
      </c>
      <c r="G46" s="867">
        <f>+OTCHET!I255+OTCHET!I256+OTCHET!I257+OTCHET!I258</f>
        <v>280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726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5">
      <c r="A48" s="687">
        <v>107</v>
      </c>
      <c r="B48" s="857" t="s">
        <v>1982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1989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5">
      <c r="A49" s="687">
        <v>108</v>
      </c>
      <c r="B49" s="857" t="s">
        <v>1983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5">
      <c r="A50" s="687">
        <v>110</v>
      </c>
      <c r="B50" s="857" t="s">
        <v>1984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5">
      <c r="B51" s="858" t="s">
        <v>1985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1988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5">
      <c r="A52" s="687">
        <v>115</v>
      </c>
      <c r="B52" s="858" t="s">
        <v>1986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5">
      <c r="A55" s="884">
        <v>127</v>
      </c>
      <c r="B55" s="821" t="s">
        <v>1987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12290</v>
      </c>
      <c r="F56" s="892">
        <f>+F57+F58+F62</f>
        <v>12290</v>
      </c>
      <c r="G56" s="893">
        <f>+G57+G58+G62</f>
        <v>12290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12290</v>
      </c>
      <c r="F58" s="901">
        <f t="shared" si="2"/>
        <v>12290</v>
      </c>
      <c r="G58" s="902">
        <f>+OTCHET!I383+OTCHET!I391+OTCHET!I396+OTCHET!I399+OTCHET!I402+OTCHET!I405+OTCHET!I406+OTCHET!I409+OTCHET!I422+OTCHET!I423+OTCHET!I424+OTCHET!I425+OTCHET!I426</f>
        <v>12290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5">
      <c r="A62" s="884">
        <v>162</v>
      </c>
      <c r="B62" s="917" t="s">
        <v>715</v>
      </c>
      <c r="C62" s="838" t="s">
        <v>846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846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2004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976</v>
      </c>
      <c r="C64" s="926"/>
      <c r="D64" s="926"/>
      <c r="E64" s="927">
        <f>+E22-E38+E56-E63</f>
        <v>-4214</v>
      </c>
      <c r="F64" s="927">
        <f>+F22-F38+F56-F63</f>
        <v>-4214</v>
      </c>
      <c r="G64" s="928">
        <f>+G22-G38+G56-G63</f>
        <v>-4214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4214</v>
      </c>
      <c r="F66" s="937">
        <f>SUM(+F68+F76+F77+F84+F85+F86+F89+F90+F91+F92+F93+F94+F95)</f>
        <v>4214</v>
      </c>
      <c r="G66" s="938">
        <f>SUM(+G68+G76+G77+G84+G85+G86+G89+G90+G91+G92+G93+G94+G95)</f>
        <v>4214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5">
      <c r="A71" s="949">
        <v>210</v>
      </c>
      <c r="B71" s="956" t="s">
        <v>55</v>
      </c>
      <c r="C71" s="956" t="s">
        <v>847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847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5">
      <c r="A72" s="949">
        <v>215</v>
      </c>
      <c r="B72" s="956" t="s">
        <v>977</v>
      </c>
      <c r="C72" s="956" t="s">
        <v>848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848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5">
      <c r="A76" s="949">
        <v>240</v>
      </c>
      <c r="B76" s="864" t="s">
        <v>57</v>
      </c>
      <c r="C76" s="865" t="s">
        <v>849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849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5">
      <c r="A80" s="949">
        <v>265</v>
      </c>
      <c r="B80" s="956" t="s">
        <v>978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5">
      <c r="A84" s="949">
        <v>280</v>
      </c>
      <c r="B84" s="864" t="s">
        <v>979</v>
      </c>
      <c r="C84" s="865" t="s">
        <v>850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850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5">
      <c r="A85" s="949">
        <v>285</v>
      </c>
      <c r="B85" s="856" t="s">
        <v>980</v>
      </c>
      <c r="C85" s="857" t="s">
        <v>851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851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5">
      <c r="A86" s="949">
        <v>290</v>
      </c>
      <c r="B86" s="858" t="s">
        <v>857</v>
      </c>
      <c r="C86" s="776" t="s">
        <v>314</v>
      </c>
      <c r="D86" s="858"/>
      <c r="E86" s="905">
        <f>+E87+E88</f>
        <v>4214</v>
      </c>
      <c r="F86" s="905">
        <f>+F87+F88</f>
        <v>4214</v>
      </c>
      <c r="G86" s="906">
        <f>+G87+G88</f>
        <v>4214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5">
      <c r="A87" s="949">
        <v>295</v>
      </c>
      <c r="B87" s="950" t="s">
        <v>856</v>
      </c>
      <c r="C87" s="950" t="s">
        <v>315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4214</v>
      </c>
      <c r="F88" s="963">
        <f t="shared" si="5"/>
        <v>4214</v>
      </c>
      <c r="G88" s="964">
        <f>+OTCHET!I521+OTCHET!I524+OTCHET!I544</f>
        <v>4214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5">
      <c r="A89" s="949">
        <v>310</v>
      </c>
      <c r="B89" s="864" t="s">
        <v>716</v>
      </c>
      <c r="C89" s="865" t="s">
        <v>852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852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5">
      <c r="A90" s="949">
        <v>320</v>
      </c>
      <c r="B90" s="856" t="s">
        <v>855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5">
      <c r="A91" s="949">
        <v>330</v>
      </c>
      <c r="B91" s="971" t="s">
        <v>854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5">
      <c r="A92" s="949">
        <v>335</v>
      </c>
      <c r="B92" s="857" t="s">
        <v>853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5">
      <c r="A95" s="949">
        <v>350</v>
      </c>
      <c r="B95" s="776" t="s">
        <v>981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" hidden="1" thickBot="1">
      <c r="B97" s="975" t="s">
        <v>833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" hidden="1" thickBot="1">
      <c r="B98" s="975" t="s">
        <v>834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" hidden="1" thickBot="1">
      <c r="B99" s="975" t="s">
        <v>835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" hidden="1" thickBot="1">
      <c r="B100" s="978" t="s">
        <v>836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" hidden="1" thickBot="1">
      <c r="B102" s="979" t="s">
        <v>837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" hidden="1" thickBot="1">
      <c r="B103" s="975" t="s">
        <v>835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" hidden="1" thickBot="1">
      <c r="B104" s="978" t="s">
        <v>836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odz_narcis@abv.bg</v>
      </c>
      <c r="C107" s="986"/>
      <c r="D107" s="986"/>
      <c r="E107" s="669"/>
      <c r="F107" s="703"/>
      <c r="G107" s="1375" t="str">
        <f>+OTCHET!E605</f>
        <v>086 82 38 91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5">
      <c r="B108" s="991" t="s">
        <v>982</v>
      </c>
      <c r="C108" s="992"/>
      <c r="D108" s="992"/>
      <c r="E108" s="993"/>
      <c r="F108" s="993"/>
      <c r="G108" s="1747" t="s">
        <v>983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875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0" t="str">
        <f>+OTCHET!D603</f>
        <v>Ел. Николова</v>
      </c>
      <c r="F110" s="174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5">
      <c r="B113" s="999" t="s">
        <v>873</v>
      </c>
      <c r="C113" s="986"/>
      <c r="D113" s="986"/>
      <c r="E113" s="997"/>
      <c r="F113" s="997"/>
      <c r="G113" s="689"/>
      <c r="H113" s="999" t="s">
        <v>876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0" t="str">
        <f>+OTCHET!G600</f>
        <v>Ел. Николова</v>
      </c>
      <c r="F114" s="1740"/>
      <c r="G114" s="1002"/>
      <c r="H114" s="689"/>
      <c r="I114" s="1374" t="str">
        <f>+OTCHET!G603</f>
        <v>Пепа Добрева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E114:F114"/>
    <mergeCell ref="I12:I14"/>
    <mergeCell ref="E17:E18"/>
    <mergeCell ref="F17:F18"/>
    <mergeCell ref="G108:H108"/>
    <mergeCell ref="E110:F110"/>
  </mergeCells>
  <conditionalFormatting sqref="E65:I65">
    <cfRule type="cellIs" dxfId="191" priority="20" stopIfTrue="1" operator="notEqual">
      <formula>0</formula>
    </cfRule>
  </conditionalFormatting>
  <conditionalFormatting sqref="E105:I105">
    <cfRule type="cellIs" dxfId="190" priority="19" stopIfTrue="1" operator="notEqual">
      <formula>0</formula>
    </cfRule>
  </conditionalFormatting>
  <conditionalFormatting sqref="G107:H107 B107">
    <cfRule type="cellIs" dxfId="189" priority="18" stopIfTrue="1" operator="equal">
      <formula>0</formula>
    </cfRule>
  </conditionalFormatting>
  <conditionalFormatting sqref="I114 E110">
    <cfRule type="cellIs" dxfId="188" priority="17" stopIfTrue="1" operator="equal">
      <formula>0</formula>
    </cfRule>
  </conditionalFormatting>
  <conditionalFormatting sqref="E114:F114">
    <cfRule type="cellIs" dxfId="187" priority="16" stopIfTrue="1" operator="equal">
      <formula>0</formula>
    </cfRule>
  </conditionalFormatting>
  <conditionalFormatting sqref="E15">
    <cfRule type="cellIs" dxfId="186" priority="11" stopIfTrue="1" operator="equal">
      <formula>98</formula>
    </cfRule>
    <cfRule type="cellIs" dxfId="185" priority="12" stopIfTrue="1" operator="equal">
      <formula>96</formula>
    </cfRule>
    <cfRule type="cellIs" dxfId="184" priority="13" stopIfTrue="1" operator="equal">
      <formula>42</formula>
    </cfRule>
    <cfRule type="cellIs" dxfId="183" priority="14" stopIfTrue="1" operator="equal">
      <formula>97</formula>
    </cfRule>
    <cfRule type="cellIs" dxfId="182" priority="15" stopIfTrue="1" operator="equal">
      <formula>33</formula>
    </cfRule>
  </conditionalFormatting>
  <conditionalFormatting sqref="F15">
    <cfRule type="cellIs" dxfId="181" priority="6" stopIfTrue="1" operator="equal">
      <formula>"Чужди средства"</formula>
    </cfRule>
    <cfRule type="cellIs" dxfId="180" priority="7" stopIfTrue="1" operator="equal">
      <formula>"СЕС - ДМП"</formula>
    </cfRule>
    <cfRule type="cellIs" dxfId="179" priority="8" stopIfTrue="1" operator="equal">
      <formula>"СЕС - РА"</formula>
    </cfRule>
    <cfRule type="cellIs" dxfId="178" priority="9" stopIfTrue="1" operator="equal">
      <formula>"СЕС - ДЕС"</formula>
    </cfRule>
    <cfRule type="cellIs" dxfId="177" priority="10" stopIfTrue="1" operator="equal">
      <formula>"СЕС - КСФ"</formula>
    </cfRule>
  </conditionalFormatting>
  <conditionalFormatting sqref="B105">
    <cfRule type="cellIs" dxfId="176" priority="5" stopIfTrue="1" operator="notEqual">
      <formula>0</formula>
    </cfRule>
  </conditionalFormatting>
  <conditionalFormatting sqref="I11">
    <cfRule type="cellIs" dxfId="175" priority="1" stopIfTrue="1" operator="between">
      <formula>1000000000000</formula>
      <formula>9999999999999990</formula>
    </cfRule>
    <cfRule type="cellIs" dxfId="174" priority="2" stopIfTrue="1" operator="between">
      <formula>10000000000</formula>
      <formula>999999999999</formula>
    </cfRule>
    <cfRule type="cellIs" dxfId="173" priority="3" stopIfTrue="1" operator="between">
      <formula>1000000</formula>
      <formula>99999999</formula>
    </cfRule>
    <cfRule type="cellIs" dxfId="172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 xr:uid="{00000000-0002-0000-0100-000000000000}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 xr:uid="{00000000-0002-0000-0100-000001000000}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 xr:uid="{00000000-0002-0000-0100-000002000000}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 xr:uid="{00000000-0002-0000-0100-000003000000}">
      <formula1>0</formula1>
    </dataValidation>
    <dataValidation type="whole" operator="lessThanOrEqual" allowBlank="1" showInputMessage="1" showErrorMessage="1" error="въведете цяло отрицателно число" sqref="E91 G91:I91" xr:uid="{00000000-0002-0000-0100-000004000000}">
      <formula1>0</formula1>
    </dataValidation>
    <dataValidation type="whole" operator="greaterThanOrEqual" allowBlank="1" showInputMessage="1" showErrorMessage="1" error="въведете цяло положително число" sqref="E90 G90:I90" xr:uid="{00000000-0002-0000-0100-000005000000}">
      <formula1>0</formula1>
    </dataValidation>
    <dataValidation type="whole" allowBlank="1" showInputMessage="1" showErrorMessage="1" error="въведете цяло число" sqref="E92:E96 G92:I96 E55:E89 E34:E53 E22:E32 G55:I89 G34:I53 G22:I32 F22:F96 E105:I105" xr:uid="{00000000-0002-0000-0100-000006000000}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50" orientation="portrait" r:id="rId44"/>
  <headerFooter alignWithMargins="0"/>
  <rowBreaks count="1" manualBreakCount="1">
    <brk id="114" max="16383" man="1"/>
  </rowBreaks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 filterMode="1"/>
  <dimension ref="A1:IG1328"/>
  <sheetViews>
    <sheetView tabSelected="1" view="pageBreakPreview" topLeftCell="C350" zoomScale="56" zoomScaleNormal="60" zoomScaleSheetLayoutView="56" workbookViewId="0">
      <selection activeCell="D4" sqref="D4"/>
    </sheetView>
  </sheetViews>
  <sheetFormatPr defaultColWidth="9.08984375" defaultRowHeight="15.5"/>
  <cols>
    <col min="1" max="1" width="5.36328125" style="2" hidden="1" customWidth="1"/>
    <col min="2" max="2" width="10.08984375" style="2" customWidth="1"/>
    <col min="3" max="3" width="13.36328125" style="2" customWidth="1"/>
    <col min="4" max="4" width="90.6328125" style="3" customWidth="1"/>
    <col min="5" max="5" width="18.6328125" style="2" customWidth="1"/>
    <col min="6" max="7" width="17.6328125" style="2" customWidth="1"/>
    <col min="8" max="8" width="20" style="2" bestFit="1" customWidth="1"/>
    <col min="9" max="10" width="17.6328125" style="2" customWidth="1"/>
    <col min="11" max="11" width="20" style="2" bestFit="1" customWidth="1"/>
    <col min="12" max="12" width="17.6328125" style="2" customWidth="1"/>
    <col min="13" max="13" width="9.90625" style="7" hidden="1" customWidth="1"/>
    <col min="14" max="14" width="1.54296875" style="8" customWidth="1"/>
    <col min="15" max="16384" width="9.0898437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872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1:14" ht="15.75" customHeight="1">
      <c r="B7" s="1781" t="str">
        <f>VLOOKUP(E15,SMETKA,2,FALSE)</f>
        <v>ОТЧЕТНИ ДАННИ ПО ЕБК ЗА СМЕТКИТЕ ЗА СРЕДСТВАТА ОТ ЕВРОПЕЙСКИЯ СЪЮЗ - КСФ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463</v>
      </c>
      <c r="F8" s="113" t="s">
        <v>832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83" t="s">
        <v>2070</v>
      </c>
      <c r="C9" s="1784"/>
      <c r="D9" s="1785"/>
      <c r="E9" s="115">
        <v>43831</v>
      </c>
      <c r="F9" s="116">
        <v>44012</v>
      </c>
      <c r="G9" s="113"/>
      <c r="H9" s="1415"/>
      <c r="I9" s="1816"/>
      <c r="J9" s="1817"/>
      <c r="K9" s="113"/>
      <c r="L9" s="113"/>
      <c r="M9" s="7">
        <v>1</v>
      </c>
      <c r="N9" s="108"/>
    </row>
    <row r="10" spans="1:14">
      <c r="B10" s="117" t="s">
        <v>796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18" t="s">
        <v>965</v>
      </c>
      <c r="J10" s="181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19"/>
      <c r="J11" s="1819"/>
      <c r="K11" s="113"/>
      <c r="L11" s="113"/>
      <c r="M11" s="7">
        <v>1</v>
      </c>
      <c r="N11" s="108"/>
    </row>
    <row r="12" spans="1:14" ht="27" customHeight="1">
      <c r="B12" s="1768" t="str">
        <f>VLOOKUP(F12,PRBK,2,FALSE)</f>
        <v>Силистра</v>
      </c>
      <c r="C12" s="1769"/>
      <c r="D12" s="1770"/>
      <c r="E12" s="118" t="s">
        <v>959</v>
      </c>
      <c r="F12" s="1586" t="s">
        <v>1535</v>
      </c>
      <c r="G12" s="113"/>
      <c r="H12" s="114"/>
      <c r="I12" s="1819"/>
      <c r="J12" s="1819"/>
      <c r="K12" s="113"/>
      <c r="L12" s="113"/>
      <c r="M12" s="7">
        <v>1</v>
      </c>
      <c r="N12" s="108"/>
    </row>
    <row r="13" spans="1:14" ht="18" customHeight="1">
      <c r="B13" s="119" t="s">
        <v>797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889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1:14" ht="49.5" customHeight="1">
      <c r="B20" s="134" t="s">
        <v>62</v>
      </c>
      <c r="C20" s="135" t="s">
        <v>465</v>
      </c>
      <c r="D20" s="136" t="s">
        <v>890</v>
      </c>
      <c r="E20" s="137" t="s">
        <v>960</v>
      </c>
      <c r="F20" s="1407" t="s">
        <v>800</v>
      </c>
      <c r="G20" s="1408" t="s">
        <v>801</v>
      </c>
      <c r="H20" s="1409" t="s">
        <v>799</v>
      </c>
      <c r="I20" s="1598" t="s">
        <v>961</v>
      </c>
      <c r="J20" s="1599" t="s">
        <v>962</v>
      </c>
      <c r="K20" s="1600" t="s">
        <v>963</v>
      </c>
      <c r="L20" s="1416" t="s">
        <v>964</v>
      </c>
      <c r="M20" s="7">
        <v>1</v>
      </c>
      <c r="N20" s="138"/>
    </row>
    <row r="21" spans="1:14" ht="18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713</v>
      </c>
      <c r="H21" s="145" t="s">
        <v>714</v>
      </c>
      <c r="I21" s="143" t="s">
        <v>693</v>
      </c>
      <c r="J21" s="144" t="s">
        <v>865</v>
      </c>
      <c r="K21" s="145" t="s">
        <v>866</v>
      </c>
      <c r="L21" s="1417" t="s">
        <v>867</v>
      </c>
      <c r="M21" s="7">
        <v>1</v>
      </c>
      <c r="N21" s="138"/>
    </row>
    <row r="22" spans="1:14" s="11" customFormat="1" ht="18.75" hidden="1" customHeight="1">
      <c r="A22" s="11">
        <v>5</v>
      </c>
      <c r="B22" s="146">
        <v>100</v>
      </c>
      <c r="C22" s="1773" t="s">
        <v>467</v>
      </c>
      <c r="D22" s="1774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hidden="1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hidden="1" customHeight="1">
      <c r="A24" s="2">
        <v>15</v>
      </c>
      <c r="B24" s="149"/>
      <c r="C24" s="156">
        <v>102</v>
      </c>
      <c r="D24" s="157" t="s">
        <v>1938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hidden="1" customHeight="1">
      <c r="A25" s="2">
        <v>20</v>
      </c>
      <c r="B25" s="149"/>
      <c r="C25" s="156">
        <v>103</v>
      </c>
      <c r="D25" s="157" t="s">
        <v>1939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hidden="1" customHeight="1">
      <c r="A26" s="2">
        <v>20</v>
      </c>
      <c r="B26" s="149"/>
      <c r="C26" s="156">
        <v>108</v>
      </c>
      <c r="D26" s="161" t="s">
        <v>1940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hidden="1" customHeight="1">
      <c r="A27" s="14">
        <v>21</v>
      </c>
      <c r="B27" s="149"/>
      <c r="C27" s="162">
        <v>109</v>
      </c>
      <c r="D27" s="163" t="s">
        <v>717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hidden="1" customHeight="1">
      <c r="A28" s="15">
        <v>25</v>
      </c>
      <c r="B28" s="167">
        <v>200</v>
      </c>
      <c r="C28" s="1773" t="s">
        <v>469</v>
      </c>
      <c r="D28" s="1774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hidden="1" customHeight="1">
      <c r="A29" s="2">
        <v>30</v>
      </c>
      <c r="B29" s="171"/>
      <c r="C29" s="150">
        <v>201</v>
      </c>
      <c r="D29" s="151" t="s">
        <v>470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hidden="1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hidden="1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hidden="1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hidden="1" customHeight="1">
      <c r="A33" s="15">
        <v>50</v>
      </c>
      <c r="B33" s="167">
        <v>400</v>
      </c>
      <c r="C33" s="1773" t="s">
        <v>126</v>
      </c>
      <c r="D33" s="1774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hidden="1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hidden="1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hidden="1" customHeight="1">
      <c r="A36" s="2">
        <v>57</v>
      </c>
      <c r="B36" s="149"/>
      <c r="C36" s="156">
        <v>403</v>
      </c>
      <c r="D36" s="178" t="s">
        <v>891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hidden="1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hidden="1" customHeight="1">
      <c r="A38" s="14">
        <v>59</v>
      </c>
      <c r="B38" s="149"/>
      <c r="C38" s="179">
        <v>411</v>
      </c>
      <c r="D38" s="180" t="s">
        <v>718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hidden="1" customHeight="1">
      <c r="A39" s="16">
        <v>65</v>
      </c>
      <c r="B39" s="167">
        <v>800</v>
      </c>
      <c r="C39" s="1773" t="s">
        <v>121</v>
      </c>
      <c r="D39" s="1774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hidden="1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hidden="1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hidden="1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hidden="1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hidden="1" customHeight="1">
      <c r="A44" s="14">
        <v>85</v>
      </c>
      <c r="B44" s="181"/>
      <c r="C44" s="162">
        <v>811</v>
      </c>
      <c r="D44" s="182" t="s">
        <v>868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hidden="1" customHeight="1">
      <c r="A45" s="14">
        <v>85</v>
      </c>
      <c r="B45" s="181"/>
      <c r="C45" s="162">
        <v>812</v>
      </c>
      <c r="D45" s="182" t="s">
        <v>869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hidden="1" customHeight="1">
      <c r="A46" s="14">
        <v>85</v>
      </c>
      <c r="B46" s="181"/>
      <c r="C46" s="162">
        <v>814</v>
      </c>
      <c r="D46" s="182" t="s">
        <v>892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hidden="1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hidden="1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hidden="1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hidden="1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hidden="1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hidden="1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hidden="1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hidden="1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hidden="1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hidden="1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hidden="1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hidden="1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hidden="1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hidden="1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hidden="1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hidden="1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hidden="1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hidden="1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hidden="1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hidden="1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hidden="1" customHeight="1">
      <c r="A67" s="2">
        <v>210</v>
      </c>
      <c r="B67" s="149"/>
      <c r="C67" s="156">
        <v>1702</v>
      </c>
      <c r="D67" s="157" t="s">
        <v>1941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hidden="1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hidden="1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hidden="1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hidden="1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hidden="1" customHeight="1">
      <c r="A72" s="15">
        <v>235</v>
      </c>
      <c r="B72" s="167">
        <v>1900</v>
      </c>
      <c r="C72" s="147" t="s">
        <v>1249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hidden="1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hidden="1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hidden="1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hidden="1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hidden="1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hidden="1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hidden="1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hidden="1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hidden="1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hidden="1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hidden="1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hidden="1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hidden="1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hidden="1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hidden="1" customHeight="1">
      <c r="A87" s="1628"/>
      <c r="B87" s="192"/>
      <c r="C87" s="156">
        <v>2417</v>
      </c>
      <c r="D87" s="634" t="s">
        <v>1972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hidden="1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hidden="1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hidden="1" customHeight="1">
      <c r="A90" s="21">
        <v>350</v>
      </c>
      <c r="B90" s="167">
        <v>2500</v>
      </c>
      <c r="C90" s="147" t="s">
        <v>521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 hidden="1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 hidden="1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hidden="1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hidden="1" customHeight="1">
      <c r="A94" s="22">
        <v>370</v>
      </c>
      <c r="B94" s="167">
        <v>2700</v>
      </c>
      <c r="C94" s="147" t="s">
        <v>185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hidden="1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hidden="1" customHeight="1">
      <c r="A96" s="23">
        <v>380</v>
      </c>
      <c r="B96" s="149"/>
      <c r="C96" s="156">
        <v>2702</v>
      </c>
      <c r="D96" s="157" t="s">
        <v>187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hidden="1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hidden="1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hidden="1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hidden="1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hidden="1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hidden="1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hidden="1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hidden="1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hidden="1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hidden="1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hidden="1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hidden="1" customHeight="1">
      <c r="A108" s="22">
        <v>445</v>
      </c>
      <c r="B108" s="167">
        <v>2800</v>
      </c>
      <c r="C108" s="147" t="s">
        <v>532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hidden="1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hidden="1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hidden="1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hidden="1" customHeight="1">
      <c r="A112" s="22">
        <v>470</v>
      </c>
      <c r="B112" s="167">
        <v>3600</v>
      </c>
      <c r="C112" s="147" t="s">
        <v>859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hidden="1" customHeight="1">
      <c r="A113" s="23">
        <v>475</v>
      </c>
      <c r="B113" s="149"/>
      <c r="C113" s="150">
        <v>3601</v>
      </c>
      <c r="D113" s="187" t="s">
        <v>535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hidden="1" customHeight="1">
      <c r="A114" s="23"/>
      <c r="B114" s="149"/>
      <c r="C114" s="156">
        <v>3605</v>
      </c>
      <c r="D114" s="157" t="s">
        <v>2066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hidden="1" customHeight="1">
      <c r="A115" s="23"/>
      <c r="B115" s="149"/>
      <c r="C115" s="156">
        <v>3608</v>
      </c>
      <c r="D115" s="157" t="s">
        <v>1973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hidden="1" customHeight="1">
      <c r="A116" s="23"/>
      <c r="B116" s="149"/>
      <c r="C116" s="156">
        <v>3610</v>
      </c>
      <c r="D116" s="157" t="s">
        <v>860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hidden="1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hidden="1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hidden="1" customHeight="1">
      <c r="A119" s="25"/>
      <c r="B119" s="149"/>
      <c r="C119" s="156">
        <v>3618</v>
      </c>
      <c r="D119" s="157" t="s">
        <v>893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hidden="1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hidden="1" customHeight="1">
      <c r="A121" s="22">
        <v>495</v>
      </c>
      <c r="B121" s="167">
        <v>3700</v>
      </c>
      <c r="C121" s="147" t="s">
        <v>539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hidden="1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hidden="1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hidden="1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hidden="1" customHeight="1">
      <c r="A125" s="26">
        <v>515</v>
      </c>
      <c r="B125" s="167">
        <v>4000</v>
      </c>
      <c r="C125" s="147" t="s">
        <v>894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hidden="1" customHeight="1">
      <c r="A126" s="28">
        <v>516</v>
      </c>
      <c r="B126" s="149"/>
      <c r="C126" s="150">
        <v>4021</v>
      </c>
      <c r="D126" s="199" t="s">
        <v>543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hidden="1" customHeight="1">
      <c r="A127" s="28">
        <v>517</v>
      </c>
      <c r="B127" s="149"/>
      <c r="C127" s="156">
        <v>4022</v>
      </c>
      <c r="D127" s="200" t="s">
        <v>727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hidden="1" customHeight="1">
      <c r="A128" s="28">
        <v>518</v>
      </c>
      <c r="B128" s="149"/>
      <c r="C128" s="156">
        <v>4023</v>
      </c>
      <c r="D128" s="200" t="s">
        <v>728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hidden="1" customHeight="1">
      <c r="A129" s="28">
        <v>519</v>
      </c>
      <c r="B129" s="149"/>
      <c r="C129" s="156">
        <v>4024</v>
      </c>
      <c r="D129" s="200" t="s">
        <v>729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hidden="1" customHeight="1">
      <c r="A130" s="28">
        <v>520</v>
      </c>
      <c r="B130" s="149"/>
      <c r="C130" s="156">
        <v>4025</v>
      </c>
      <c r="D130" s="200" t="s">
        <v>730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hidden="1" customHeight="1">
      <c r="A131" s="28">
        <v>521</v>
      </c>
      <c r="B131" s="149"/>
      <c r="C131" s="156">
        <v>4026</v>
      </c>
      <c r="D131" s="200" t="s">
        <v>731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hidden="1" customHeight="1">
      <c r="A132" s="28">
        <v>522</v>
      </c>
      <c r="B132" s="149"/>
      <c r="C132" s="156">
        <v>4029</v>
      </c>
      <c r="D132" s="200" t="s">
        <v>732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hidden="1" customHeight="1">
      <c r="A133" s="28">
        <v>523</v>
      </c>
      <c r="B133" s="149"/>
      <c r="C133" s="156">
        <v>4030</v>
      </c>
      <c r="D133" s="200" t="s">
        <v>733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hidden="1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hidden="1" customHeight="1">
      <c r="A135" s="28">
        <v>524</v>
      </c>
      <c r="B135" s="149"/>
      <c r="C135" s="156">
        <v>4040</v>
      </c>
      <c r="D135" s="200" t="s">
        <v>734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hidden="1" customHeight="1">
      <c r="A136" s="28">
        <v>526</v>
      </c>
      <c r="B136" s="149"/>
      <c r="C136" s="162">
        <v>4072</v>
      </c>
      <c r="D136" s="201" t="s">
        <v>735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15" customFormat="1" ht="18.75" hidden="1" customHeight="1">
      <c r="A137" s="22">
        <v>540</v>
      </c>
      <c r="B137" s="167">
        <v>4100</v>
      </c>
      <c r="C137" s="147" t="s">
        <v>736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hidden="1" customHeight="1">
      <c r="A138" s="22">
        <v>550</v>
      </c>
      <c r="B138" s="167">
        <v>4200</v>
      </c>
      <c r="C138" s="147" t="s">
        <v>737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hidden="1" customHeight="1">
      <c r="A139" s="22">
        <v>560</v>
      </c>
      <c r="B139" s="167">
        <v>4500</v>
      </c>
      <c r="C139" s="147" t="s">
        <v>333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hidden="1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hidden="1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hidden="1" customHeight="1">
      <c r="A142" s="22">
        <v>575</v>
      </c>
      <c r="B142" s="167">
        <v>4600</v>
      </c>
      <c r="C142" s="147" t="s">
        <v>336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hidden="1" customHeight="1">
      <c r="A143" s="23">
        <v>580</v>
      </c>
      <c r="B143" s="149"/>
      <c r="C143" s="150">
        <v>4610</v>
      </c>
      <c r="D143" s="204" t="s">
        <v>895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hidden="1" customHeight="1">
      <c r="A144" s="23">
        <v>585</v>
      </c>
      <c r="B144" s="149"/>
      <c r="C144" s="156">
        <v>4620</v>
      </c>
      <c r="D144" s="196" t="s">
        <v>896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hidden="1" customHeight="1">
      <c r="A145" s="23">
        <v>590</v>
      </c>
      <c r="B145" s="149"/>
      <c r="C145" s="156">
        <v>4630</v>
      </c>
      <c r="D145" s="196" t="s">
        <v>897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hidden="1" customHeight="1">
      <c r="A146" s="23">
        <v>595</v>
      </c>
      <c r="B146" s="149"/>
      <c r="C146" s="156">
        <v>4640</v>
      </c>
      <c r="D146" s="196" t="s">
        <v>898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hidden="1" customHeight="1">
      <c r="A147" s="23">
        <v>600</v>
      </c>
      <c r="B147" s="149"/>
      <c r="C147" s="156">
        <v>4650</v>
      </c>
      <c r="D147" s="196" t="s">
        <v>899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hidden="1" customHeight="1">
      <c r="A148" s="23">
        <v>605</v>
      </c>
      <c r="B148" s="149"/>
      <c r="C148" s="156">
        <v>4660</v>
      </c>
      <c r="D148" s="196" t="s">
        <v>900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hidden="1" customHeight="1">
      <c r="A149" s="23">
        <v>610</v>
      </c>
      <c r="B149" s="149"/>
      <c r="C149" s="156">
        <v>4670</v>
      </c>
      <c r="D149" s="196" t="s">
        <v>901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hidden="1" customHeight="1">
      <c r="A150" s="23">
        <v>615</v>
      </c>
      <c r="B150" s="149"/>
      <c r="C150" s="162">
        <v>4680</v>
      </c>
      <c r="D150" s="205" t="s">
        <v>902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hidden="1" customHeight="1">
      <c r="A151" s="22">
        <v>575</v>
      </c>
      <c r="B151" s="167">
        <v>4700</v>
      </c>
      <c r="C151" s="147" t="s">
        <v>1942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" hidden="1">
      <c r="A152" s="23">
        <v>580</v>
      </c>
      <c r="B152" s="149"/>
      <c r="C152" s="150">
        <v>4743</v>
      </c>
      <c r="D152" s="204" t="s">
        <v>1943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" hidden="1">
      <c r="A153" s="23">
        <v>585</v>
      </c>
      <c r="B153" s="149"/>
      <c r="C153" s="156">
        <v>4744</v>
      </c>
      <c r="D153" s="196" t="s">
        <v>1944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" hidden="1">
      <c r="A154" s="23">
        <v>590</v>
      </c>
      <c r="B154" s="149"/>
      <c r="C154" s="156">
        <v>4745</v>
      </c>
      <c r="D154" s="196" t="s">
        <v>1945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" hidden="1">
      <c r="A155" s="23">
        <v>595</v>
      </c>
      <c r="B155" s="149"/>
      <c r="C155" s="156">
        <v>4749</v>
      </c>
      <c r="D155" s="196" t="s">
        <v>1946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" hidden="1">
      <c r="A156" s="23">
        <v>600</v>
      </c>
      <c r="B156" s="149"/>
      <c r="C156" s="156">
        <v>4751</v>
      </c>
      <c r="D156" s="196" t="s">
        <v>1947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" hidden="1">
      <c r="A157" s="23">
        <v>605</v>
      </c>
      <c r="B157" s="149"/>
      <c r="C157" s="156">
        <v>4752</v>
      </c>
      <c r="D157" s="196" t="s">
        <v>1948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" hidden="1">
      <c r="A158" s="23">
        <v>610</v>
      </c>
      <c r="B158" s="149"/>
      <c r="C158" s="156">
        <v>4753</v>
      </c>
      <c r="D158" s="196" t="s">
        <v>1949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" hidden="1">
      <c r="A159" s="23">
        <v>615</v>
      </c>
      <c r="B159" s="149"/>
      <c r="C159" s="162">
        <v>4759</v>
      </c>
      <c r="D159" s="205" t="s">
        <v>1950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hidden="1" customHeight="1">
      <c r="A160" s="22">
        <v>575</v>
      </c>
      <c r="B160" s="167">
        <v>4800</v>
      </c>
      <c r="C160" s="147" t="s">
        <v>263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hidden="1" customHeight="1">
      <c r="A161" s="23">
        <v>580</v>
      </c>
      <c r="B161" s="149"/>
      <c r="C161" s="150">
        <v>4810</v>
      </c>
      <c r="D161" s="204" t="s">
        <v>264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hidden="1" customHeight="1">
      <c r="A162" s="23">
        <v>585</v>
      </c>
      <c r="B162" s="149"/>
      <c r="C162" s="156">
        <v>4820</v>
      </c>
      <c r="D162" s="196" t="s">
        <v>903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hidden="1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hidden="1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" hidden="1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" hidden="1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" hidden="1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" hidden="1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904</v>
      </c>
      <c r="C169" s="208" t="s">
        <v>738</v>
      </c>
      <c r="D169" s="209" t="s">
        <v>905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1951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71" t="str">
        <f>$B$7</f>
        <v>ОТЧЕТНИ ДАННИ ПО ЕБК ЗА СМЕТКИТЕ ЗА СРЕДСТВАТА ОТ ЕВРОПЕЙСКИЯ СЪЮЗ - КСФ</v>
      </c>
      <c r="C174" s="1772"/>
      <c r="D174" s="177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463</v>
      </c>
      <c r="F175" s="225" t="s">
        <v>832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65" t="str">
        <f>$B$9</f>
        <v>ДЕТСКА ГРАДИНА "НАРЦИС"</v>
      </c>
      <c r="C176" s="1766"/>
      <c r="D176" s="1767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68" t="str">
        <f>$B$12</f>
        <v>Силистра</v>
      </c>
      <c r="C179" s="1769"/>
      <c r="D179" s="1770"/>
      <c r="E179" s="231" t="s">
        <v>887</v>
      </c>
      <c r="F179" s="232" t="str">
        <f>$F$12</f>
        <v>6905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888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739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465</v>
      </c>
      <c r="D184" s="252" t="s">
        <v>674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">
      <c r="B185" s="258"/>
      <c r="C185" s="259"/>
      <c r="D185" s="260" t="s">
        <v>740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3" t="s">
        <v>741</v>
      </c>
      <c r="D187" s="1764"/>
      <c r="E187" s="273">
        <f t="shared" ref="E187:L187" si="41">SUMIF($B$607:$B$12313,$B187,E$607:E$12313)</f>
        <v>12491</v>
      </c>
      <c r="F187" s="274">
        <f t="shared" si="41"/>
        <v>12491</v>
      </c>
      <c r="G187" s="275">
        <f t="shared" si="41"/>
        <v>0</v>
      </c>
      <c r="H187" s="276">
        <f t="shared" si="41"/>
        <v>0</v>
      </c>
      <c r="I187" s="274">
        <f t="shared" si="41"/>
        <v>12491</v>
      </c>
      <c r="J187" s="275">
        <f t="shared" si="41"/>
        <v>0</v>
      </c>
      <c r="K187" s="276">
        <f t="shared" si="41"/>
        <v>0</v>
      </c>
      <c r="L187" s="273">
        <f t="shared" si="41"/>
        <v>12491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742</v>
      </c>
      <c r="E188" s="281">
        <f t="shared" ref="E188:L189" si="43">SUMIF($C$607:$C$12313,$C188,E$607:E$12313)</f>
        <v>12491</v>
      </c>
      <c r="F188" s="282">
        <f t="shared" si="43"/>
        <v>12491</v>
      </c>
      <c r="G188" s="283">
        <f t="shared" si="43"/>
        <v>0</v>
      </c>
      <c r="H188" s="284">
        <f t="shared" si="43"/>
        <v>0</v>
      </c>
      <c r="I188" s="282">
        <f t="shared" si="43"/>
        <v>12491</v>
      </c>
      <c r="J188" s="283">
        <f t="shared" si="43"/>
        <v>0</v>
      </c>
      <c r="K188" s="284">
        <f t="shared" si="43"/>
        <v>0</v>
      </c>
      <c r="L188" s="281">
        <f t="shared" si="43"/>
        <v>12491</v>
      </c>
      <c r="M188" s="7">
        <f t="shared" si="42"/>
        <v>1</v>
      </c>
      <c r="N188" s="277"/>
    </row>
    <row r="189" spans="1:14" ht="18.75" hidden="1" customHeight="1">
      <c r="A189" s="23">
        <v>15</v>
      </c>
      <c r="B189" s="278"/>
      <c r="C189" s="285">
        <v>102</v>
      </c>
      <c r="D189" s="286" t="s">
        <v>743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88" t="s">
        <v>744</v>
      </c>
      <c r="D190" s="1789"/>
      <c r="E190" s="273">
        <f t="shared" ref="E190:L190" si="44">SUMIF($B$607:$B$12313,$B190,E$607:E$12313)</f>
        <v>683</v>
      </c>
      <c r="F190" s="274">
        <f t="shared" si="44"/>
        <v>683</v>
      </c>
      <c r="G190" s="275">
        <f t="shared" si="44"/>
        <v>0</v>
      </c>
      <c r="H190" s="276">
        <f t="shared" si="44"/>
        <v>0</v>
      </c>
      <c r="I190" s="274">
        <f t="shared" si="44"/>
        <v>683</v>
      </c>
      <c r="J190" s="275">
        <f t="shared" si="44"/>
        <v>0</v>
      </c>
      <c r="K190" s="276">
        <f t="shared" si="44"/>
        <v>0</v>
      </c>
      <c r="L190" s="273">
        <f t="shared" si="44"/>
        <v>683</v>
      </c>
      <c r="M190" s="7">
        <f t="shared" si="42"/>
        <v>1</v>
      </c>
      <c r="N190" s="277"/>
    </row>
    <row r="191" spans="1:14" ht="18" hidden="1" customHeight="1">
      <c r="A191" s="23">
        <v>40</v>
      </c>
      <c r="B191" s="291"/>
      <c r="C191" s="279">
        <v>201</v>
      </c>
      <c r="D191" s="280" t="s">
        <v>745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hidden="1" customHeight="1">
      <c r="A192" s="23">
        <v>45</v>
      </c>
      <c r="B192" s="292"/>
      <c r="C192" s="293">
        <v>202</v>
      </c>
      <c r="D192" s="294" t="s">
        <v>746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>
      <c r="A193" s="23">
        <v>50</v>
      </c>
      <c r="B193" s="299"/>
      <c r="C193" s="293">
        <v>205</v>
      </c>
      <c r="D193" s="294" t="s">
        <v>594</v>
      </c>
      <c r="E193" s="295">
        <f t="shared" si="45"/>
        <v>430</v>
      </c>
      <c r="F193" s="296">
        <f t="shared" si="45"/>
        <v>430</v>
      </c>
      <c r="G193" s="297">
        <f t="shared" si="45"/>
        <v>0</v>
      </c>
      <c r="H193" s="298">
        <f t="shared" si="45"/>
        <v>0</v>
      </c>
      <c r="I193" s="296">
        <f t="shared" si="45"/>
        <v>430</v>
      </c>
      <c r="J193" s="297">
        <f t="shared" si="45"/>
        <v>0</v>
      </c>
      <c r="K193" s="298">
        <f t="shared" si="45"/>
        <v>0</v>
      </c>
      <c r="L193" s="295">
        <f t="shared" si="45"/>
        <v>430</v>
      </c>
      <c r="M193" s="7">
        <f t="shared" si="42"/>
        <v>1</v>
      </c>
      <c r="N193" s="277"/>
    </row>
    <row r="194" spans="1:14" ht="18" hidden="1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253</v>
      </c>
      <c r="F195" s="288">
        <f t="shared" si="45"/>
        <v>253</v>
      </c>
      <c r="G195" s="289">
        <f t="shared" si="45"/>
        <v>0</v>
      </c>
      <c r="H195" s="290">
        <f t="shared" si="45"/>
        <v>0</v>
      </c>
      <c r="I195" s="288">
        <f t="shared" si="45"/>
        <v>253</v>
      </c>
      <c r="J195" s="289">
        <f t="shared" si="45"/>
        <v>0</v>
      </c>
      <c r="K195" s="290">
        <f t="shared" si="45"/>
        <v>0</v>
      </c>
      <c r="L195" s="287">
        <f t="shared" si="45"/>
        <v>253</v>
      </c>
      <c r="M195" s="7">
        <f t="shared" si="42"/>
        <v>1</v>
      </c>
      <c r="N195" s="277"/>
    </row>
    <row r="196" spans="1:14" s="15" customFormat="1">
      <c r="A196" s="22">
        <v>65</v>
      </c>
      <c r="B196" s="272">
        <v>500</v>
      </c>
      <c r="C196" s="1790" t="s">
        <v>193</v>
      </c>
      <c r="D196" s="1791"/>
      <c r="E196" s="273">
        <f t="shared" ref="E196:L196" si="46">SUMIF($B$607:$B$12313,$B196,E$607:E$12313)</f>
        <v>2567</v>
      </c>
      <c r="F196" s="274">
        <f t="shared" si="46"/>
        <v>2567</v>
      </c>
      <c r="G196" s="275">
        <f t="shared" si="46"/>
        <v>0</v>
      </c>
      <c r="H196" s="276">
        <f t="shared" si="46"/>
        <v>0</v>
      </c>
      <c r="I196" s="274">
        <f t="shared" si="46"/>
        <v>2567</v>
      </c>
      <c r="J196" s="275">
        <f t="shared" si="46"/>
        <v>0</v>
      </c>
      <c r="K196" s="276">
        <f t="shared" si="46"/>
        <v>0</v>
      </c>
      <c r="L196" s="273">
        <f t="shared" si="46"/>
        <v>2567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t="shared" ref="E197:L203" si="47">SUMIF($C$607:$C$12313,$C197,E$607:E$12313)</f>
        <v>1292</v>
      </c>
      <c r="F197" s="282">
        <f t="shared" si="47"/>
        <v>1292</v>
      </c>
      <c r="G197" s="283">
        <f t="shared" si="47"/>
        <v>0</v>
      </c>
      <c r="H197" s="284">
        <f t="shared" si="47"/>
        <v>0</v>
      </c>
      <c r="I197" s="282">
        <f t="shared" si="47"/>
        <v>1292</v>
      </c>
      <c r="J197" s="283">
        <f t="shared" si="47"/>
        <v>0</v>
      </c>
      <c r="K197" s="284">
        <f t="shared" si="47"/>
        <v>0</v>
      </c>
      <c r="L197" s="281">
        <f t="shared" si="47"/>
        <v>1292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906</v>
      </c>
      <c r="E198" s="295">
        <f t="shared" si="47"/>
        <v>380</v>
      </c>
      <c r="F198" s="296">
        <f t="shared" si="47"/>
        <v>380</v>
      </c>
      <c r="G198" s="297">
        <f t="shared" si="47"/>
        <v>0</v>
      </c>
      <c r="H198" s="298">
        <f t="shared" si="47"/>
        <v>0</v>
      </c>
      <c r="I198" s="296">
        <f t="shared" si="47"/>
        <v>380</v>
      </c>
      <c r="J198" s="297">
        <f t="shared" si="47"/>
        <v>0</v>
      </c>
      <c r="K198" s="298">
        <f t="shared" si="47"/>
        <v>0</v>
      </c>
      <c r="L198" s="295">
        <f t="shared" si="47"/>
        <v>380</v>
      </c>
      <c r="M198" s="7">
        <f t="shared" si="42"/>
        <v>1</v>
      </c>
      <c r="N198" s="277"/>
    </row>
    <row r="199" spans="1:14" ht="18.75" hidden="1" customHeight="1">
      <c r="A199" s="23">
        <v>80</v>
      </c>
      <c r="B199" s="306"/>
      <c r="C199" s="304">
        <v>558</v>
      </c>
      <c r="D199" s="307" t="s">
        <v>868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600</v>
      </c>
      <c r="F200" s="296">
        <f t="shared" si="47"/>
        <v>600</v>
      </c>
      <c r="G200" s="297">
        <f t="shared" si="47"/>
        <v>0</v>
      </c>
      <c r="H200" s="298">
        <f t="shared" si="47"/>
        <v>0</v>
      </c>
      <c r="I200" s="296">
        <f t="shared" si="47"/>
        <v>600</v>
      </c>
      <c r="J200" s="297">
        <f t="shared" si="47"/>
        <v>0</v>
      </c>
      <c r="K200" s="298">
        <f t="shared" si="47"/>
        <v>0</v>
      </c>
      <c r="L200" s="295">
        <f t="shared" si="47"/>
        <v>600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295</v>
      </c>
      <c r="F201" s="296">
        <f t="shared" si="47"/>
        <v>295</v>
      </c>
      <c r="G201" s="297">
        <f t="shared" si="47"/>
        <v>0</v>
      </c>
      <c r="H201" s="298">
        <f t="shared" si="47"/>
        <v>0</v>
      </c>
      <c r="I201" s="296">
        <f t="shared" si="47"/>
        <v>295</v>
      </c>
      <c r="J201" s="297">
        <f t="shared" si="47"/>
        <v>0</v>
      </c>
      <c r="K201" s="298">
        <f t="shared" si="47"/>
        <v>0</v>
      </c>
      <c r="L201" s="295">
        <f t="shared" si="47"/>
        <v>295</v>
      </c>
      <c r="M201" s="7">
        <f t="shared" si="42"/>
        <v>1</v>
      </c>
      <c r="N201" s="277"/>
    </row>
    <row r="202" spans="1:14" hidden="1">
      <c r="A202" s="23">
        <v>90</v>
      </c>
      <c r="B202" s="291"/>
      <c r="C202" s="304">
        <v>588</v>
      </c>
      <c r="D202" s="305" t="s">
        <v>870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" hidden="1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hidden="1" customHeight="1">
      <c r="A204" s="22">
        <v>115</v>
      </c>
      <c r="B204" s="272">
        <v>800</v>
      </c>
      <c r="C204" s="1786" t="s">
        <v>198</v>
      </c>
      <c r="D204" s="1787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88" t="s">
        <v>199</v>
      </c>
      <c r="D205" s="1789"/>
      <c r="E205" s="310">
        <f t="shared" si="48"/>
        <v>483</v>
      </c>
      <c r="F205" s="274">
        <f t="shared" si="48"/>
        <v>483</v>
      </c>
      <c r="G205" s="275">
        <f t="shared" si="48"/>
        <v>0</v>
      </c>
      <c r="H205" s="276">
        <f t="shared" si="48"/>
        <v>0</v>
      </c>
      <c r="I205" s="274">
        <f t="shared" si="48"/>
        <v>483</v>
      </c>
      <c r="J205" s="275">
        <f t="shared" si="48"/>
        <v>0</v>
      </c>
      <c r="K205" s="276">
        <f t="shared" si="48"/>
        <v>0</v>
      </c>
      <c r="L205" s="310">
        <f t="shared" si="48"/>
        <v>483</v>
      </c>
      <c r="M205" s="7">
        <f t="shared" si="42"/>
        <v>1</v>
      </c>
      <c r="N205" s="277"/>
    </row>
    <row r="206" spans="1:14" ht="18.75" hidden="1" customHeight="1">
      <c r="A206" s="23">
        <v>130</v>
      </c>
      <c r="B206" s="292"/>
      <c r="C206" s="279">
        <v>1011</v>
      </c>
      <c r="D206" s="311" t="s">
        <v>200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hidden="1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380</v>
      </c>
      <c r="F208" s="296">
        <f t="shared" si="49"/>
        <v>380</v>
      </c>
      <c r="G208" s="297">
        <f t="shared" si="49"/>
        <v>0</v>
      </c>
      <c r="H208" s="298">
        <f t="shared" si="49"/>
        <v>0</v>
      </c>
      <c r="I208" s="296">
        <f t="shared" si="49"/>
        <v>380</v>
      </c>
      <c r="J208" s="297">
        <f t="shared" si="49"/>
        <v>0</v>
      </c>
      <c r="K208" s="298">
        <f t="shared" si="49"/>
        <v>0</v>
      </c>
      <c r="L208" s="295">
        <f t="shared" si="49"/>
        <v>380</v>
      </c>
      <c r="M208" s="7">
        <f t="shared" si="42"/>
        <v>1</v>
      </c>
      <c r="N208" s="277"/>
    </row>
    <row r="209" spans="1:14" ht="18.75" hidden="1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 t="str">
        <f t="shared" si="42"/>
        <v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103</v>
      </c>
      <c r="F210" s="296">
        <f t="shared" si="49"/>
        <v>103</v>
      </c>
      <c r="G210" s="297">
        <f t="shared" si="49"/>
        <v>0</v>
      </c>
      <c r="H210" s="298">
        <f t="shared" si="49"/>
        <v>0</v>
      </c>
      <c r="I210" s="296">
        <f t="shared" si="49"/>
        <v>103</v>
      </c>
      <c r="J210" s="297">
        <f t="shared" si="49"/>
        <v>0</v>
      </c>
      <c r="K210" s="298">
        <f t="shared" si="49"/>
        <v>0</v>
      </c>
      <c r="L210" s="295">
        <f t="shared" si="49"/>
        <v>103</v>
      </c>
      <c r="M210" s="7">
        <f t="shared" si="42"/>
        <v>1</v>
      </c>
      <c r="N210" s="277"/>
    </row>
    <row r="211" spans="1:14" ht="18.75" hidden="1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hidden="1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hidden="1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hidden="1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hidden="1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hidden="1" customHeight="1">
      <c r="A216" s="23">
        <v>185</v>
      </c>
      <c r="B216" s="292"/>
      <c r="C216" s="324">
        <v>1053</v>
      </c>
      <c r="D216" s="325" t="s">
        <v>871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hidden="1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hidden="1" customHeight="1">
      <c r="A218" s="23">
        <v>200</v>
      </c>
      <c r="B218" s="292"/>
      <c r="C218" s="324">
        <v>1063</v>
      </c>
      <c r="D218" s="332" t="s">
        <v>798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hidden="1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hidden="1" customHeight="1">
      <c r="A220" s="23">
        <v>205</v>
      </c>
      <c r="B220" s="278"/>
      <c r="C220" s="318">
        <v>1091</v>
      </c>
      <c r="D220" s="331" t="s">
        <v>907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hidden="1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hidden="1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 t="str">
        <f t="shared" si="42"/>
        <v/>
      </c>
      <c r="N222" s="277"/>
    </row>
    <row r="223" spans="1:14" s="15" customFormat="1" hidden="1">
      <c r="A223" s="22">
        <v>220</v>
      </c>
      <c r="B223" s="272">
        <v>1900</v>
      </c>
      <c r="C223" s="1775" t="s">
        <v>271</v>
      </c>
      <c r="D223" s="1776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hidden="1" customHeight="1">
      <c r="A224" s="23">
        <v>225</v>
      </c>
      <c r="B224" s="292"/>
      <c r="C224" s="279">
        <v>1901</v>
      </c>
      <c r="D224" s="340" t="s">
        <v>908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hidden="1" customHeight="1">
      <c r="A225" s="23">
        <v>230</v>
      </c>
      <c r="B225" s="341"/>
      <c r="C225" s="293">
        <v>1981</v>
      </c>
      <c r="D225" s="342" t="s">
        <v>909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hidden="1" customHeight="1">
      <c r="A226" s="23">
        <v>245</v>
      </c>
      <c r="B226" s="292"/>
      <c r="C226" s="285">
        <v>1991</v>
      </c>
      <c r="D226" s="343" t="s">
        <v>910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 hidden="1">
      <c r="A227" s="22">
        <v>220</v>
      </c>
      <c r="B227" s="272">
        <v>2100</v>
      </c>
      <c r="C227" s="1775" t="s">
        <v>719</v>
      </c>
      <c r="D227" s="177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hidden="1" customHeight="1">
      <c r="A228" s="23">
        <v>225</v>
      </c>
      <c r="B228" s="292"/>
      <c r="C228" s="279">
        <v>2110</v>
      </c>
      <c r="D228" s="344" t="s">
        <v>213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hidden="1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hidden="1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hidden="1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hidden="1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 hidden="1">
      <c r="A233" s="22">
        <v>250</v>
      </c>
      <c r="B233" s="272">
        <v>2200</v>
      </c>
      <c r="C233" s="1775" t="s">
        <v>218</v>
      </c>
      <c r="D233" s="177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hidden="1" customHeight="1">
      <c r="A234" s="23">
        <v>255</v>
      </c>
      <c r="B234" s="292"/>
      <c r="C234" s="279">
        <v>2221</v>
      </c>
      <c r="D234" s="280" t="s">
        <v>305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hidden="1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 hidden="1">
      <c r="A236" s="22">
        <v>270</v>
      </c>
      <c r="B236" s="272">
        <v>2500</v>
      </c>
      <c r="C236" s="1775" t="s">
        <v>220</v>
      </c>
      <c r="D236" s="177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hidden="1" customHeight="1">
      <c r="A237" s="22">
        <v>290</v>
      </c>
      <c r="B237" s="272">
        <v>2600</v>
      </c>
      <c r="C237" s="1779" t="s">
        <v>221</v>
      </c>
      <c r="D237" s="178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hidden="1" customHeight="1">
      <c r="A238" s="39">
        <v>320</v>
      </c>
      <c r="B238" s="272">
        <v>2700</v>
      </c>
      <c r="C238" s="1779" t="s">
        <v>222</v>
      </c>
      <c r="D238" s="178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hidden="1" customHeight="1">
      <c r="A239" s="22">
        <v>330</v>
      </c>
      <c r="B239" s="272">
        <v>2800</v>
      </c>
      <c r="C239" s="1779" t="s">
        <v>1653</v>
      </c>
      <c r="D239" s="178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hidden="1" customHeight="1">
      <c r="A240" s="22">
        <v>350</v>
      </c>
      <c r="B240" s="272">
        <v>2900</v>
      </c>
      <c r="C240" s="1775" t="s">
        <v>223</v>
      </c>
      <c r="D240" s="177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hidden="1" customHeight="1">
      <c r="A241" s="23">
        <v>355</v>
      </c>
      <c r="B241" s="346"/>
      <c r="C241" s="279">
        <v>2910</v>
      </c>
      <c r="D241" s="347" t="s">
        <v>1952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hidden="1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" hidden="1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" hidden="1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hidden="1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hidden="1" customHeight="1">
      <c r="A246" s="23">
        <v>390</v>
      </c>
      <c r="B246" s="292"/>
      <c r="C246" s="318">
        <v>2990</v>
      </c>
      <c r="D246" s="356" t="s">
        <v>1953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hidden="1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hidden="1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hidden="1" customHeight="1">
      <c r="A249" s="18">
        <v>397</v>
      </c>
      <c r="B249" s="272">
        <v>3300</v>
      </c>
      <c r="C249" s="358" t="s">
        <v>2002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hidden="1" customHeight="1">
      <c r="A250" s="14">
        <v>398</v>
      </c>
      <c r="B250" s="291"/>
      <c r="C250" s="279">
        <v>3301</v>
      </c>
      <c r="D250" s="359" t="s">
        <v>230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hidden="1" customHeight="1">
      <c r="A251" s="14">
        <v>399</v>
      </c>
      <c r="B251" s="291"/>
      <c r="C251" s="293">
        <v>3302</v>
      </c>
      <c r="D251" s="360" t="s">
        <v>712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hidden="1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hidden="1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hidden="1" customHeight="1">
      <c r="A254" s="40">
        <v>404</v>
      </c>
      <c r="B254" s="291"/>
      <c r="C254" s="285">
        <v>3306</v>
      </c>
      <c r="D254" s="361" t="s">
        <v>1654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 hidden="1">
      <c r="A255" s="40">
        <v>404</v>
      </c>
      <c r="B255" s="272">
        <v>3900</v>
      </c>
      <c r="C255" s="1775" t="s">
        <v>233</v>
      </c>
      <c r="D255" s="177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 hidden="1">
      <c r="A256" s="22">
        <v>440</v>
      </c>
      <c r="B256" s="272">
        <v>4000</v>
      </c>
      <c r="C256" s="1775" t="s">
        <v>234</v>
      </c>
      <c r="D256" s="177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 hidden="1">
      <c r="A257" s="22">
        <v>450</v>
      </c>
      <c r="B257" s="272">
        <v>4100</v>
      </c>
      <c r="C257" s="1775" t="s">
        <v>235</v>
      </c>
      <c r="D257" s="177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75" t="s">
        <v>236</v>
      </c>
      <c r="D258" s="1776"/>
      <c r="E258" s="310">
        <f t="shared" si="62"/>
        <v>280</v>
      </c>
      <c r="F258" s="274">
        <f t="shared" si="62"/>
        <v>280</v>
      </c>
      <c r="G258" s="275">
        <f t="shared" si="62"/>
        <v>0</v>
      </c>
      <c r="H258" s="276">
        <f t="shared" si="62"/>
        <v>0</v>
      </c>
      <c r="I258" s="274">
        <f t="shared" si="62"/>
        <v>280</v>
      </c>
      <c r="J258" s="275">
        <f t="shared" si="62"/>
        <v>0</v>
      </c>
      <c r="K258" s="276">
        <f t="shared" si="62"/>
        <v>0</v>
      </c>
      <c r="L258" s="310">
        <f t="shared" si="62"/>
        <v>280</v>
      </c>
      <c r="M258" s="7">
        <f t="shared" si="61"/>
        <v>1</v>
      </c>
      <c r="N258" s="277"/>
    </row>
    <row r="259" spans="1:14" ht="18.75" hidden="1" customHeight="1">
      <c r="A259" s="23">
        <v>500</v>
      </c>
      <c r="B259" s="362"/>
      <c r="C259" s="279">
        <v>4201</v>
      </c>
      <c r="D259" s="280" t="s">
        <v>237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hidden="1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hidden="1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280</v>
      </c>
      <c r="F262" s="296">
        <f t="shared" si="63"/>
        <v>280</v>
      </c>
      <c r="G262" s="297">
        <f t="shared" si="63"/>
        <v>0</v>
      </c>
      <c r="H262" s="298">
        <f t="shared" si="63"/>
        <v>0</v>
      </c>
      <c r="I262" s="296">
        <f t="shared" si="63"/>
        <v>280</v>
      </c>
      <c r="J262" s="297">
        <f t="shared" si="63"/>
        <v>0</v>
      </c>
      <c r="K262" s="298">
        <f t="shared" si="63"/>
        <v>0</v>
      </c>
      <c r="L262" s="295">
        <f t="shared" si="63"/>
        <v>280</v>
      </c>
      <c r="M262" s="7">
        <f t="shared" si="61"/>
        <v>1</v>
      </c>
      <c r="N262" s="277"/>
    </row>
    <row r="263" spans="1:14" ht="18.75" hidden="1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hidden="1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 hidden="1">
      <c r="A265" s="22">
        <v>635</v>
      </c>
      <c r="B265" s="272">
        <v>4300</v>
      </c>
      <c r="C265" s="1775" t="s">
        <v>1658</v>
      </c>
      <c r="D265" s="177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hidden="1" customHeight="1">
      <c r="A266" s="23">
        <v>640</v>
      </c>
      <c r="B266" s="362"/>
      <c r="C266" s="279">
        <v>4301</v>
      </c>
      <c r="D266" s="311" t="s">
        <v>243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hidden="1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hidden="1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 hidden="1">
      <c r="A269" s="22">
        <v>655</v>
      </c>
      <c r="B269" s="272">
        <v>4400</v>
      </c>
      <c r="C269" s="1775" t="s">
        <v>1655</v>
      </c>
      <c r="D269" s="177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 hidden="1">
      <c r="A270" s="22">
        <v>665</v>
      </c>
      <c r="B270" s="272">
        <v>4500</v>
      </c>
      <c r="C270" s="1775" t="s">
        <v>1656</v>
      </c>
      <c r="D270" s="177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hidden="1" customHeight="1">
      <c r="A271" s="22">
        <v>675</v>
      </c>
      <c r="B271" s="272">
        <v>4600</v>
      </c>
      <c r="C271" s="1779" t="s">
        <v>246</v>
      </c>
      <c r="D271" s="178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 hidden="1">
      <c r="A272" s="22">
        <v>685</v>
      </c>
      <c r="B272" s="272">
        <v>4900</v>
      </c>
      <c r="C272" s="1775" t="s">
        <v>272</v>
      </c>
      <c r="D272" s="177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hidden="1" customHeight="1">
      <c r="A273" s="23">
        <v>690</v>
      </c>
      <c r="B273" s="362"/>
      <c r="C273" s="279">
        <v>4901</v>
      </c>
      <c r="D273" s="364" t="s">
        <v>273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hidden="1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 hidden="1">
      <c r="A275" s="22">
        <v>700</v>
      </c>
      <c r="B275" s="365">
        <v>5100</v>
      </c>
      <c r="C275" s="1777" t="s">
        <v>247</v>
      </c>
      <c r="D275" s="1778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 hidden="1">
      <c r="A276" s="22">
        <v>710</v>
      </c>
      <c r="B276" s="365">
        <v>5200</v>
      </c>
      <c r="C276" s="1777" t="s">
        <v>248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hidden="1" customHeight="1">
      <c r="A277" s="23">
        <v>715</v>
      </c>
      <c r="B277" s="366"/>
      <c r="C277" s="367">
        <v>5201</v>
      </c>
      <c r="D277" s="368" t="s">
        <v>249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hidden="1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hidden="1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hidden="1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hidden="1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hidden="1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hidden="1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 hidden="1">
      <c r="A284" s="22">
        <v>750</v>
      </c>
      <c r="B284" s="365">
        <v>5300</v>
      </c>
      <c r="C284" s="1777" t="s">
        <v>622</v>
      </c>
      <c r="D284" s="1778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hidden="1" customHeight="1">
      <c r="A285" s="23">
        <v>755</v>
      </c>
      <c r="B285" s="366"/>
      <c r="C285" s="367">
        <v>5301</v>
      </c>
      <c r="D285" s="368" t="s">
        <v>306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hidden="1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 hidden="1">
      <c r="A287" s="22">
        <v>765</v>
      </c>
      <c r="B287" s="365">
        <v>5400</v>
      </c>
      <c r="C287" s="1777" t="s">
        <v>682</v>
      </c>
      <c r="D287" s="1778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 hidden="1">
      <c r="A288" s="22">
        <v>775</v>
      </c>
      <c r="B288" s="272">
        <v>5500</v>
      </c>
      <c r="C288" s="1775" t="s">
        <v>683</v>
      </c>
      <c r="D288" s="177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hidden="1" customHeight="1">
      <c r="A289" s="23">
        <v>780</v>
      </c>
      <c r="B289" s="362"/>
      <c r="C289" s="279">
        <v>5501</v>
      </c>
      <c r="D289" s="311" t="s">
        <v>684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hidden="1" customHeight="1">
      <c r="A290" s="23">
        <v>785</v>
      </c>
      <c r="B290" s="362"/>
      <c r="C290" s="293">
        <v>5502</v>
      </c>
      <c r="D290" s="294" t="s">
        <v>685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hidden="1" customHeight="1">
      <c r="A291" s="23">
        <v>790</v>
      </c>
      <c r="B291" s="362"/>
      <c r="C291" s="293">
        <v>5503</v>
      </c>
      <c r="D291" s="363" t="s">
        <v>686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hidden="1" customHeight="1">
      <c r="A292" s="23">
        <v>795</v>
      </c>
      <c r="B292" s="362"/>
      <c r="C292" s="285">
        <v>5504</v>
      </c>
      <c r="D292" s="339" t="s">
        <v>687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hidden="1" customHeight="1">
      <c r="A293" s="22">
        <v>805</v>
      </c>
      <c r="B293" s="365">
        <v>5700</v>
      </c>
      <c r="C293" s="1800" t="s">
        <v>911</v>
      </c>
      <c r="D293" s="1801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hidden="1" customHeight="1">
      <c r="A294" s="23">
        <v>810</v>
      </c>
      <c r="B294" s="366"/>
      <c r="C294" s="367">
        <v>5701</v>
      </c>
      <c r="D294" s="368" t="s">
        <v>688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hidden="1" customHeight="1">
      <c r="A295" s="23">
        <v>815</v>
      </c>
      <c r="B295" s="366"/>
      <c r="C295" s="373">
        <v>5702</v>
      </c>
      <c r="D295" s="374" t="s">
        <v>689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hidden="1" customHeight="1">
      <c r="A296" s="28">
        <v>525</v>
      </c>
      <c r="B296" s="292"/>
      <c r="C296" s="375">
        <v>4071</v>
      </c>
      <c r="D296" s="376" t="s">
        <v>690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56" s="15" customFormat="1" hidden="1">
      <c r="A297" s="22">
        <v>820</v>
      </c>
      <c r="B297" s="381">
        <v>98</v>
      </c>
      <c r="C297" s="1802" t="s">
        <v>691</v>
      </c>
      <c r="D297" s="1803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hidden="1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hidden="1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hidden="1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904</v>
      </c>
      <c r="C301" s="393" t="s">
        <v>738</v>
      </c>
      <c r="D301" s="394" t="s">
        <v>912</v>
      </c>
      <c r="E301" s="395">
        <f t="shared" ref="E301:L301" si="77">SUMIF($C$607:$C$12313,$C301,E$607:E$12313)</f>
        <v>16504</v>
      </c>
      <c r="F301" s="396">
        <f t="shared" si="77"/>
        <v>16504</v>
      </c>
      <c r="G301" s="397">
        <f t="shared" si="77"/>
        <v>0</v>
      </c>
      <c r="H301" s="398">
        <f t="shared" si="77"/>
        <v>0</v>
      </c>
      <c r="I301" s="396">
        <f t="shared" si="77"/>
        <v>16504</v>
      </c>
      <c r="J301" s="397">
        <f t="shared" si="77"/>
        <v>0</v>
      </c>
      <c r="K301" s="398">
        <f t="shared" si="77"/>
        <v>0</v>
      </c>
      <c r="L301" s="395">
        <f t="shared" si="77"/>
        <v>16504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" hidden="1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" hidden="1" customHeight="1">
      <c r="A306" s="23"/>
      <c r="B306" s="1804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" hidden="1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" hidden="1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" hidden="1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" hidden="1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" hidden="1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" hidden="1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" hidden="1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" hidden="1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" hidden="1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" hidden="1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" hidden="1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" hidden="1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" hidden="1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" hidden="1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" hidden="1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" hidden="1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" hidden="1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" hidden="1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" hidden="1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" hidden="1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" hidden="1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" hidden="1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" hidden="1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" hidden="1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" hidden="1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" hidden="1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" hidden="1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" hidden="1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" hidden="1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" hidden="1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" hidden="1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" hidden="1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" hidden="1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" hidden="1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" hidden="1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" hidden="1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" hidden="1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" hidden="1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" hidden="1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" hidden="1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КСФ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886</v>
      </c>
      <c r="F349" s="406" t="s">
        <v>832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5" t="str">
        <f>$B$9</f>
        <v>ДЕТСКА ГРАДИНА "НАРЦИС"</v>
      </c>
      <c r="C350" s="1766"/>
      <c r="D350" s="1767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8" t="str">
        <f>$B$12</f>
        <v>Силистра</v>
      </c>
      <c r="C353" s="1769"/>
      <c r="D353" s="1770"/>
      <c r="E353" s="410" t="s">
        <v>887</v>
      </c>
      <c r="F353" s="232" t="str">
        <f>$F$12</f>
        <v>6905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913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674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">
      <c r="A359" s="36">
        <v>1</v>
      </c>
      <c r="B359" s="429" t="s">
        <v>914</v>
      </c>
      <c r="C359" s="430"/>
      <c r="D359" s="431" t="s">
        <v>675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hidden="1" customHeight="1">
      <c r="A361" s="39">
        <v>5</v>
      </c>
      <c r="B361" s="442">
        <v>3000</v>
      </c>
      <c r="C361" s="1797" t="s">
        <v>275</v>
      </c>
      <c r="D361" s="1798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hidden="1" customHeight="1">
      <c r="A362" s="36">
        <v>10</v>
      </c>
      <c r="B362" s="181"/>
      <c r="C362" s="150">
        <v>3020</v>
      </c>
      <c r="D362" s="151" t="s">
        <v>276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hidden="1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hidden="1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hidden="1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hidden="1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hidden="1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hidden="1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hidden="1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hidden="1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hidden="1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hidden="1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hidden="1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hidden="1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hidden="1" customHeight="1">
      <c r="A375" s="39">
        <v>70</v>
      </c>
      <c r="B375" s="458">
        <v>3100</v>
      </c>
      <c r="C375" s="1795" t="s">
        <v>286</v>
      </c>
      <c r="D375" s="1796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hidden="1" customHeight="1">
      <c r="A376" s="45">
        <v>75</v>
      </c>
      <c r="B376" s="149"/>
      <c r="C376" s="461">
        <v>3110</v>
      </c>
      <c r="D376" s="462" t="s">
        <v>915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hidden="1" customHeight="1">
      <c r="A377" s="23">
        <v>80</v>
      </c>
      <c r="B377" s="465"/>
      <c r="C377" s="452">
        <v>3111</v>
      </c>
      <c r="D377" s="466" t="s">
        <v>916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hidden="1" customHeight="1">
      <c r="A378" s="23">
        <v>85</v>
      </c>
      <c r="B378" s="465"/>
      <c r="C378" s="156">
        <v>3112</v>
      </c>
      <c r="D378" s="196" t="s">
        <v>917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hidden="1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hidden="1" customHeight="1">
      <c r="A380" s="23">
        <v>91</v>
      </c>
      <c r="B380" s="465"/>
      <c r="C380" s="156">
        <v>3118</v>
      </c>
      <c r="D380" s="196" t="s">
        <v>2007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hidden="1" customHeight="1">
      <c r="A381" s="23"/>
      <c r="B381" s="465"/>
      <c r="C381" s="447">
        <v>3128</v>
      </c>
      <c r="D381" s="467" t="s">
        <v>2006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hidden="1" customHeight="1">
      <c r="A382" s="23">
        <v>100</v>
      </c>
      <c r="B382" s="149"/>
      <c r="C382" s="468">
        <v>3120</v>
      </c>
      <c r="D382" s="469" t="s">
        <v>1936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hidden="1" customHeight="1">
      <c r="A383" s="22">
        <v>115</v>
      </c>
      <c r="B383" s="458">
        <v>3200</v>
      </c>
      <c r="C383" s="1795" t="s">
        <v>308</v>
      </c>
      <c r="D383" s="1796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hidden="1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hidden="1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hidden="1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hidden="1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hidden="1" customHeight="1">
      <c r="A388" s="39">
        <v>145</v>
      </c>
      <c r="B388" s="458">
        <v>6000</v>
      </c>
      <c r="C388" s="1795" t="s">
        <v>252</v>
      </c>
      <c r="D388" s="1796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hidden="1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hidden="1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hidden="1" customHeight="1">
      <c r="A391" s="39">
        <v>160</v>
      </c>
      <c r="B391" s="458">
        <v>6100</v>
      </c>
      <c r="C391" s="1795" t="s">
        <v>253</v>
      </c>
      <c r="D391" s="1796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hidden="1" customHeight="1">
      <c r="A392" s="36">
        <v>165</v>
      </c>
      <c r="B392" s="171"/>
      <c r="C392" s="150">
        <v>6101</v>
      </c>
      <c r="D392" s="151" t="s">
        <v>694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hidden="1" customHeight="1">
      <c r="A393" s="36">
        <v>170</v>
      </c>
      <c r="B393" s="171"/>
      <c r="C393" s="156">
        <v>6102</v>
      </c>
      <c r="D393" s="184" t="s">
        <v>695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hidden="1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hidden="1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hidden="1" customHeight="1">
      <c r="A396" s="22">
        <v>185</v>
      </c>
      <c r="B396" s="458">
        <v>6200</v>
      </c>
      <c r="C396" s="1795" t="s">
        <v>255</v>
      </c>
      <c r="D396" s="1796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hidden="1" customHeight="1">
      <c r="A397" s="23">
        <v>190</v>
      </c>
      <c r="B397" s="476"/>
      <c r="C397" s="150">
        <v>6201</v>
      </c>
      <c r="D397" s="477" t="s">
        <v>1937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hidden="1" customHeight="1">
      <c r="A398" s="23">
        <v>195</v>
      </c>
      <c r="B398" s="149"/>
      <c r="C398" s="179">
        <v>6202</v>
      </c>
      <c r="D398" s="478" t="s">
        <v>2067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795" t="s">
        <v>256</v>
      </c>
      <c r="D399" s="1796"/>
      <c r="E399" s="1378">
        <f t="shared" ref="E399:L399" si="89">SUM(E400:E401)</f>
        <v>12290</v>
      </c>
      <c r="F399" s="459">
        <f t="shared" si="89"/>
        <v>12290</v>
      </c>
      <c r="G399" s="473">
        <f t="shared" si="89"/>
        <v>0</v>
      </c>
      <c r="H399" s="445">
        <f>SUM(H400:H401)</f>
        <v>0</v>
      </c>
      <c r="I399" s="459">
        <f t="shared" si="89"/>
        <v>12290</v>
      </c>
      <c r="J399" s="444">
        <f t="shared" si="89"/>
        <v>0</v>
      </c>
      <c r="K399" s="445">
        <f>SUM(K400:K401)</f>
        <v>0</v>
      </c>
      <c r="L399" s="1378">
        <f t="shared" si="89"/>
        <v>12290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1937</v>
      </c>
      <c r="E400" s="1379">
        <f t="shared" si="81"/>
        <v>12290</v>
      </c>
      <c r="F400" s="158">
        <v>12290</v>
      </c>
      <c r="G400" s="159"/>
      <c r="H400" s="154">
        <v>0</v>
      </c>
      <c r="I400" s="158">
        <v>12290</v>
      </c>
      <c r="J400" s="159"/>
      <c r="K400" s="154">
        <v>0</v>
      </c>
      <c r="L400" s="1379">
        <f>I400+J400+K400</f>
        <v>12290</v>
      </c>
      <c r="M400" s="7">
        <f t="shared" si="80"/>
        <v>1</v>
      </c>
      <c r="N400" s="408"/>
    </row>
    <row r="401" spans="1:14" ht="18.75" hidden="1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hidden="1" customHeight="1">
      <c r="A402" s="26">
        <v>210</v>
      </c>
      <c r="B402" s="458">
        <v>6400</v>
      </c>
      <c r="C402" s="1795" t="s">
        <v>918</v>
      </c>
      <c r="D402" s="1796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 hidden="1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 hidden="1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hidden="1" customHeight="1">
      <c r="A405" s="47">
        <v>213</v>
      </c>
      <c r="B405" s="458">
        <v>6500</v>
      </c>
      <c r="C405" s="1795" t="s">
        <v>677</v>
      </c>
      <c r="D405" s="1796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hidden="1" customHeight="1">
      <c r="A406" s="22">
        <v>215</v>
      </c>
      <c r="B406" s="458">
        <v>6600</v>
      </c>
      <c r="C406" s="1795" t="s">
        <v>678</v>
      </c>
      <c r="D406" s="1796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hidden="1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hidden="1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hidden="1" customHeight="1">
      <c r="A409" s="22">
        <v>215</v>
      </c>
      <c r="B409" s="458">
        <v>6700</v>
      </c>
      <c r="C409" s="1795" t="s">
        <v>696</v>
      </c>
      <c r="D409" s="1796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hidden="1" customHeight="1">
      <c r="A410" s="25">
        <v>220</v>
      </c>
      <c r="B410" s="149"/>
      <c r="C410" s="150">
        <v>6701</v>
      </c>
      <c r="D410" s="151" t="s">
        <v>697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hidden="1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hidden="1" customHeight="1">
      <c r="A412" s="22">
        <v>230</v>
      </c>
      <c r="B412" s="458">
        <v>6900</v>
      </c>
      <c r="C412" s="1795" t="s">
        <v>259</v>
      </c>
      <c r="D412" s="1796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hidden="1" customHeight="1">
      <c r="A413" s="23">
        <v>235</v>
      </c>
      <c r="B413" s="195"/>
      <c r="C413" s="485">
        <v>6901</v>
      </c>
      <c r="D413" s="151" t="s">
        <v>698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hidden="1" customHeight="1">
      <c r="A414" s="23">
        <v>240</v>
      </c>
      <c r="B414" s="195"/>
      <c r="C414" s="156">
        <v>6905</v>
      </c>
      <c r="D414" s="184" t="s">
        <v>679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hidden="1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hidden="1" customHeight="1">
      <c r="A416" s="23">
        <v>245</v>
      </c>
      <c r="B416" s="195"/>
      <c r="C416" s="156">
        <v>6907</v>
      </c>
      <c r="D416" s="184" t="s">
        <v>919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hidden="1" customHeight="1">
      <c r="A417" s="23">
        <v>250</v>
      </c>
      <c r="B417" s="195"/>
      <c r="C417" s="156">
        <v>6908</v>
      </c>
      <c r="D417" s="184" t="s">
        <v>699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hidden="1" customHeight="1">
      <c r="A418" s="23">
        <v>255</v>
      </c>
      <c r="B418" s="195"/>
      <c r="C418" s="179">
        <v>6909</v>
      </c>
      <c r="D418" s="186" t="s">
        <v>700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904</v>
      </c>
      <c r="C419" s="493" t="s">
        <v>738</v>
      </c>
      <c r="D419" s="494" t="s">
        <v>920</v>
      </c>
      <c r="E419" s="512">
        <f t="shared" ref="E419:L419" si="95">SUM(E361,E375,E383,E388,E391,E396,E399,E402,E405,E406,E409,E412)</f>
        <v>12290</v>
      </c>
      <c r="F419" s="495">
        <f t="shared" si="95"/>
        <v>12290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12290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12290</v>
      </c>
      <c r="M419" s="7">
        <f t="shared" si="80"/>
        <v>1</v>
      </c>
      <c r="N419" s="405"/>
    </row>
    <row r="420" spans="1:14" ht="16" hidden="1" thickTop="1">
      <c r="A420" s="36">
        <v>261</v>
      </c>
      <c r="B420" s="497" t="s">
        <v>921</v>
      </c>
      <c r="C420" s="498"/>
      <c r="D420" s="499" t="s">
        <v>676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 ht="16" hidden="1" thickTop="1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hidden="1" customHeight="1">
      <c r="A422" s="39">
        <v>265</v>
      </c>
      <c r="B422" s="458">
        <v>7400</v>
      </c>
      <c r="C422" s="1795" t="s">
        <v>764</v>
      </c>
      <c r="D422" s="1796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hidden="1" customHeight="1">
      <c r="A423" s="39">
        <v>275</v>
      </c>
      <c r="B423" s="458">
        <v>7500</v>
      </c>
      <c r="C423" s="1795" t="s">
        <v>701</v>
      </c>
      <c r="D423" s="1796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hidden="1" customHeight="1">
      <c r="A424" s="22">
        <v>285</v>
      </c>
      <c r="B424" s="458">
        <v>7600</v>
      </c>
      <c r="C424" s="1795" t="s">
        <v>260</v>
      </c>
      <c r="D424" s="1796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 t="str">
        <f t="shared" si="80"/>
        <v/>
      </c>
      <c r="N424" s="405"/>
    </row>
    <row r="425" spans="1:14" s="15" customFormat="1" ht="18" hidden="1" customHeight="1">
      <c r="A425" s="22">
        <v>295</v>
      </c>
      <c r="B425" s="458">
        <v>7700</v>
      </c>
      <c r="C425" s="1795" t="s">
        <v>680</v>
      </c>
      <c r="D425" s="1796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hidden="1" customHeight="1">
      <c r="A426" s="22">
        <v>215</v>
      </c>
      <c r="B426" s="458">
        <v>7800</v>
      </c>
      <c r="C426" s="1795" t="s">
        <v>922</v>
      </c>
      <c r="D426" s="1796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hidden="1" customHeight="1">
      <c r="A427" s="25">
        <v>220</v>
      </c>
      <c r="B427" s="149"/>
      <c r="C427" s="150">
        <v>7833</v>
      </c>
      <c r="D427" s="151" t="s">
        <v>702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 ht="16" hidden="1" thickTop="1">
      <c r="A428" s="23">
        <v>225</v>
      </c>
      <c r="B428" s="149"/>
      <c r="C428" s="162">
        <v>7888</v>
      </c>
      <c r="D428" s="185" t="s">
        <v>923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Top="1" thickBot="1">
      <c r="A429" s="23">
        <v>315</v>
      </c>
      <c r="B429" s="509" t="s">
        <v>904</v>
      </c>
      <c r="C429" s="510" t="s">
        <v>738</v>
      </c>
      <c r="D429" s="511" t="s">
        <v>924</v>
      </c>
      <c r="E429" s="512">
        <f t="shared" ref="E429:L429" si="97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КСФ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886</v>
      </c>
      <c r="F434" s="406" t="s">
        <v>832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5" t="str">
        <f>$B$9</f>
        <v>ДЕТСКА ГРАДИНА "НАРЦИС"</v>
      </c>
      <c r="C435" s="1766"/>
      <c r="D435" s="1767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8" t="str">
        <f>$B$12</f>
        <v>Силистра</v>
      </c>
      <c r="C438" s="1769"/>
      <c r="D438" s="1770"/>
      <c r="E438" s="410" t="s">
        <v>887</v>
      </c>
      <c r="F438" s="232" t="str">
        <f>$F$12</f>
        <v>6905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7.5">
      <c r="A440" s="23"/>
      <c r="B440" s="237"/>
      <c r="C440" s="237"/>
      <c r="D440" s="519" t="s">
        <v>888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882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8.5" thickBot="1">
      <c r="A444" s="23"/>
      <c r="B444" s="532"/>
      <c r="C444" s="533"/>
      <c r="D444" s="534" t="s">
        <v>883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884</v>
      </c>
      <c r="E445" s="545">
        <f t="shared" ref="E445:L445" si="99">+E169-E301+E419+E429</f>
        <v>-4214</v>
      </c>
      <c r="F445" s="546">
        <f t="shared" si="99"/>
        <v>-4214</v>
      </c>
      <c r="G445" s="547">
        <f t="shared" si="99"/>
        <v>0</v>
      </c>
      <c r="H445" s="548">
        <f t="shared" si="99"/>
        <v>0</v>
      </c>
      <c r="I445" s="546">
        <f t="shared" si="99"/>
        <v>-4214</v>
      </c>
      <c r="J445" s="547">
        <f t="shared" si="99"/>
        <v>0</v>
      </c>
      <c r="K445" s="548">
        <f t="shared" si="99"/>
        <v>0</v>
      </c>
      <c r="L445" s="549">
        <f t="shared" si="99"/>
        <v>-4214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885</v>
      </c>
      <c r="E446" s="552">
        <f t="shared" ref="E446:K447" si="100">+E597</f>
        <v>4214</v>
      </c>
      <c r="F446" s="553">
        <f t="shared" si="100"/>
        <v>4214</v>
      </c>
      <c r="G446" s="554">
        <f t="shared" si="100"/>
        <v>0</v>
      </c>
      <c r="H446" s="555">
        <f t="shared" si="100"/>
        <v>0</v>
      </c>
      <c r="I446" s="553">
        <f t="shared" si="100"/>
        <v>4214</v>
      </c>
      <c r="J446" s="554">
        <f t="shared" si="100"/>
        <v>0</v>
      </c>
      <c r="K446" s="555">
        <f t="shared" si="100"/>
        <v>0</v>
      </c>
      <c r="L446" s="556">
        <f>+L597</f>
        <v>4214</v>
      </c>
      <c r="M446" s="7">
        <v>1</v>
      </c>
      <c r="N446" s="518"/>
    </row>
    <row r="447" spans="1:14" ht="16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КСФ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886</v>
      </c>
      <c r="F450" s="406" t="s">
        <v>832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5" t="str">
        <f>$B$9</f>
        <v>ДЕТСКА ГРАДИНА "НАРЦИС"</v>
      </c>
      <c r="C451" s="1766"/>
      <c r="D451" s="1767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8" t="str">
        <f>$B$12</f>
        <v>Силистра</v>
      </c>
      <c r="C454" s="1769"/>
      <c r="D454" s="1770"/>
      <c r="E454" s="410" t="s">
        <v>887</v>
      </c>
      <c r="F454" s="232" t="str">
        <f>$F$12</f>
        <v>6905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7.5">
      <c r="A456" s="23"/>
      <c r="B456" s="236"/>
      <c r="C456" s="237"/>
      <c r="D456" s="519" t="s">
        <v>888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925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674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">
      <c r="A460" s="23">
        <v>1</v>
      </c>
      <c r="B460" s="574"/>
      <c r="C460" s="575"/>
      <c r="D460" s="576" t="s">
        <v>692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hidden="1" customHeight="1">
      <c r="A461" s="22">
        <v>5</v>
      </c>
      <c r="B461" s="577">
        <v>7000</v>
      </c>
      <c r="C461" s="1805" t="s">
        <v>765</v>
      </c>
      <c r="D461" s="1806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hidden="1" customHeight="1">
      <c r="A462" s="23">
        <v>10</v>
      </c>
      <c r="B462" s="582"/>
      <c r="C462" s="150">
        <v>7001</v>
      </c>
      <c r="D462" s="583" t="s">
        <v>681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hidden="1" customHeight="1">
      <c r="A463" s="24">
        <v>20</v>
      </c>
      <c r="B463" s="582"/>
      <c r="C463" s="156">
        <v>7003</v>
      </c>
      <c r="D463" s="184" t="s">
        <v>766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hidden="1" customHeight="1">
      <c r="A464" s="24">
        <v>25</v>
      </c>
      <c r="B464" s="582"/>
      <c r="C464" s="179">
        <v>7010</v>
      </c>
      <c r="D464" s="188" t="s">
        <v>767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 hidden="1">
      <c r="A465" s="22">
        <v>30</v>
      </c>
      <c r="B465" s="577">
        <v>7100</v>
      </c>
      <c r="C465" s="1828" t="s">
        <v>768</v>
      </c>
      <c r="D465" s="1828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hidden="1" customHeight="1">
      <c r="A466" s="23">
        <v>35</v>
      </c>
      <c r="B466" s="582"/>
      <c r="C466" s="150">
        <v>7101</v>
      </c>
      <c r="D466" s="588" t="s">
        <v>769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hidden="1" customHeight="1">
      <c r="A467" s="23">
        <v>40</v>
      </c>
      <c r="B467" s="582"/>
      <c r="C467" s="179">
        <v>7102</v>
      </c>
      <c r="D467" s="188" t="s">
        <v>770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 hidden="1">
      <c r="A468" s="22">
        <v>45</v>
      </c>
      <c r="B468" s="577">
        <v>7200</v>
      </c>
      <c r="C468" s="1828" t="s">
        <v>1954</v>
      </c>
      <c r="D468" s="1828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hidden="1" customHeight="1">
      <c r="A469" s="23">
        <v>50</v>
      </c>
      <c r="B469" s="582"/>
      <c r="C469" s="589">
        <v>7201</v>
      </c>
      <c r="D469" s="590" t="s">
        <v>1955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hidden="1" customHeight="1">
      <c r="A470" s="23">
        <v>55</v>
      </c>
      <c r="B470" s="582"/>
      <c r="C470" s="162">
        <v>7202</v>
      </c>
      <c r="D470" s="592" t="s">
        <v>1956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hidden="1" customHeight="1">
      <c r="A471" s="22">
        <v>60</v>
      </c>
      <c r="B471" s="577">
        <v>7300</v>
      </c>
      <c r="C471" s="1805" t="s">
        <v>771</v>
      </c>
      <c r="D471" s="1806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hidden="1" customHeight="1">
      <c r="A472" s="23">
        <v>65</v>
      </c>
      <c r="B472" s="149"/>
      <c r="C472" s="589">
        <v>7320</v>
      </c>
      <c r="D472" s="594" t="s">
        <v>772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" hidden="1">
      <c r="A473" s="23">
        <v>85</v>
      </c>
      <c r="B473" s="149"/>
      <c r="C473" s="162">
        <v>7369</v>
      </c>
      <c r="D473" s="596" t="s">
        <v>773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" hidden="1">
      <c r="A474" s="23">
        <v>90</v>
      </c>
      <c r="B474" s="149"/>
      <c r="C474" s="598">
        <v>7370</v>
      </c>
      <c r="D474" s="599" t="s">
        <v>774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hidden="1" customHeight="1">
      <c r="A475" s="23">
        <v>95</v>
      </c>
      <c r="B475" s="149"/>
      <c r="C475" s="589">
        <v>7391</v>
      </c>
      <c r="D475" s="603" t="s">
        <v>775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hidden="1" customHeight="1">
      <c r="A476" s="23">
        <v>100</v>
      </c>
      <c r="B476" s="149"/>
      <c r="C476" s="156">
        <v>7392</v>
      </c>
      <c r="D476" s="604" t="s">
        <v>776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hidden="1" customHeight="1">
      <c r="A477" s="23">
        <v>105</v>
      </c>
      <c r="B477" s="149"/>
      <c r="C477" s="162">
        <v>7393</v>
      </c>
      <c r="D477" s="182" t="s">
        <v>777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hidden="1" customHeight="1">
      <c r="A478" s="26">
        <v>110</v>
      </c>
      <c r="B478" s="577">
        <v>7900</v>
      </c>
      <c r="C478" s="1829" t="s">
        <v>778</v>
      </c>
      <c r="D478" s="1830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hidden="1" customHeight="1">
      <c r="A479" s="53">
        <v>115</v>
      </c>
      <c r="B479" s="149"/>
      <c r="C479" s="608">
        <v>7901</v>
      </c>
      <c r="D479" s="609" t="s">
        <v>779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hidden="1" customHeight="1">
      <c r="A480" s="53">
        <v>120</v>
      </c>
      <c r="B480" s="149"/>
      <c r="C480" s="610">
        <v>7902</v>
      </c>
      <c r="D480" s="611" t="s">
        <v>780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hidden="1" customHeight="1">
      <c r="A481" s="22">
        <v>125</v>
      </c>
      <c r="B481" s="577">
        <v>8000</v>
      </c>
      <c r="C481" s="1811" t="s">
        <v>926</v>
      </c>
      <c r="D481" s="1811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hidden="1" customHeight="1">
      <c r="A482" s="23">
        <v>130</v>
      </c>
      <c r="B482" s="171"/>
      <c r="C482" s="589">
        <v>8011</v>
      </c>
      <c r="D482" s="612" t="s">
        <v>781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hidden="1" customHeight="1">
      <c r="A483" s="23">
        <v>135</v>
      </c>
      <c r="B483" s="171"/>
      <c r="C483" s="156">
        <v>8012</v>
      </c>
      <c r="D483" s="157" t="s">
        <v>782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hidden="1" customHeight="1">
      <c r="A484" s="23">
        <v>140</v>
      </c>
      <c r="B484" s="171"/>
      <c r="C484" s="156">
        <v>8017</v>
      </c>
      <c r="D484" s="157" t="s">
        <v>783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hidden="1" customHeight="1">
      <c r="A485" s="23">
        <v>145</v>
      </c>
      <c r="B485" s="171"/>
      <c r="C485" s="162">
        <v>8018</v>
      </c>
      <c r="D485" s="182" t="s">
        <v>784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hidden="1" customHeight="1">
      <c r="A486" s="23">
        <v>150</v>
      </c>
      <c r="B486" s="171"/>
      <c r="C486" s="452">
        <v>8031</v>
      </c>
      <c r="D486" s="453" t="s">
        <v>785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hidden="1" customHeight="1">
      <c r="A487" s="23">
        <v>155</v>
      </c>
      <c r="B487" s="171"/>
      <c r="C487" s="156">
        <v>8032</v>
      </c>
      <c r="D487" s="157" t="s">
        <v>786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hidden="1" customHeight="1">
      <c r="A488" s="23">
        <v>175</v>
      </c>
      <c r="B488" s="171"/>
      <c r="C488" s="156">
        <v>8037</v>
      </c>
      <c r="D488" s="157" t="s">
        <v>787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hidden="1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hidden="1" customHeight="1">
      <c r="A490" s="23">
        <v>185</v>
      </c>
      <c r="B490" s="171"/>
      <c r="C490" s="452">
        <v>8051</v>
      </c>
      <c r="D490" s="466" t="s">
        <v>927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hidden="1" customHeight="1">
      <c r="A491" s="23">
        <v>190</v>
      </c>
      <c r="B491" s="171"/>
      <c r="C491" s="156">
        <v>8052</v>
      </c>
      <c r="D491" s="196" t="s">
        <v>928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hidden="1" customHeight="1">
      <c r="A492" s="23">
        <v>195</v>
      </c>
      <c r="B492" s="171"/>
      <c r="C492" s="156">
        <v>8057</v>
      </c>
      <c r="D492" s="196" t="s">
        <v>929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hidden="1" customHeight="1">
      <c r="A493" s="23">
        <v>200</v>
      </c>
      <c r="B493" s="171"/>
      <c r="C493" s="447">
        <v>8058</v>
      </c>
      <c r="D493" s="467" t="s">
        <v>930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hidden="1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hidden="1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hidden="1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hidden="1" customHeight="1">
      <c r="A497" s="22">
        <v>220</v>
      </c>
      <c r="B497" s="577">
        <v>8100</v>
      </c>
      <c r="C497" s="1827" t="s">
        <v>931</v>
      </c>
      <c r="D497" s="1831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hidden="1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hidden="1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" hidden="1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" hidden="1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hidden="1" customHeight="1">
      <c r="A502" s="22">
        <v>245</v>
      </c>
      <c r="B502" s="577">
        <v>8200</v>
      </c>
      <c r="C502" s="1827" t="s">
        <v>24</v>
      </c>
      <c r="D502" s="183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hidden="1" customHeight="1">
      <c r="A503" s="22">
        <v>255</v>
      </c>
      <c r="B503" s="577">
        <v>8300</v>
      </c>
      <c r="C503" s="1832" t="s">
        <v>932</v>
      </c>
      <c r="D503" s="1832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hidden="1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hidden="1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hidden="1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hidden="1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hidden="1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hidden="1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hidden="1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hidden="1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 hidden="1">
      <c r="A512" s="22">
        <v>295</v>
      </c>
      <c r="B512" s="577">
        <v>8500</v>
      </c>
      <c r="C512" s="1811" t="s">
        <v>33</v>
      </c>
      <c r="D512" s="1811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hidden="1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hidden="1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hidden="1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 hidden="1">
      <c r="A516" s="22">
        <v>315</v>
      </c>
      <c r="B516" s="619">
        <v>8600</v>
      </c>
      <c r="C516" s="1811" t="s">
        <v>37</v>
      </c>
      <c r="D516" s="1811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hidden="1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hidden="1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hidden="1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hidden="1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 hidden="1">
      <c r="A521" s="22">
        <v>295</v>
      </c>
      <c r="B521" s="577">
        <v>8700</v>
      </c>
      <c r="C521" s="1811" t="s">
        <v>933</v>
      </c>
      <c r="D521" s="1834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 hidden="1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 hidden="1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27" t="s">
        <v>934</v>
      </c>
      <c r="D524" s="1813"/>
      <c r="E524" s="578">
        <f t="shared" ref="E524:L524" si="120">SUM(E525:E530)</f>
        <v>4214</v>
      </c>
      <c r="F524" s="587">
        <f t="shared" si="120"/>
        <v>4214</v>
      </c>
      <c r="G524" s="580">
        <f t="shared" si="120"/>
        <v>0</v>
      </c>
      <c r="H524" s="581">
        <f>SUM(H525:H530)</f>
        <v>0</v>
      </c>
      <c r="I524" s="587">
        <f t="shared" si="120"/>
        <v>4214</v>
      </c>
      <c r="J524" s="580">
        <f t="shared" si="120"/>
        <v>0</v>
      </c>
      <c r="K524" s="581">
        <f t="shared" si="120"/>
        <v>0</v>
      </c>
      <c r="L524" s="578">
        <f t="shared" si="120"/>
        <v>4214</v>
      </c>
      <c r="M524" s="7">
        <f t="shared" si="103"/>
        <v>1</v>
      </c>
      <c r="N524" s="518"/>
    </row>
    <row r="525" spans="1:14" ht="18" hidden="1" customHeight="1">
      <c r="A525" s="23">
        <v>360</v>
      </c>
      <c r="B525" s="149"/>
      <c r="C525" s="150">
        <v>8801</v>
      </c>
      <c r="D525" s="151" t="s">
        <v>300</v>
      </c>
      <c r="E525" s="1389">
        <f t="shared" ref="E525:E530" si="121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hidden="1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935</v>
      </c>
      <c r="E527" s="1387">
        <f t="shared" si="121"/>
        <v>4214</v>
      </c>
      <c r="F527" s="158">
        <v>4214</v>
      </c>
      <c r="G527" s="159"/>
      <c r="H527" s="585">
        <v>0</v>
      </c>
      <c r="I527" s="158">
        <v>4214</v>
      </c>
      <c r="J527" s="159"/>
      <c r="K527" s="585">
        <v>0</v>
      </c>
      <c r="L527" s="1387">
        <f t="shared" si="116"/>
        <v>4214</v>
      </c>
      <c r="M527" s="7">
        <f t="shared" si="122"/>
        <v>1</v>
      </c>
      <c r="N527" s="518"/>
    </row>
    <row r="528" spans="1:14" ht="18" hidden="1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hidden="1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hidden="1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hidden="1" customHeight="1">
      <c r="A531" s="22">
        <v>375</v>
      </c>
      <c r="B531" s="577">
        <v>8900</v>
      </c>
      <c r="C531" s="1814" t="s">
        <v>312</v>
      </c>
      <c r="D531" s="1815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hidden="1" customHeight="1">
      <c r="A532" s="23">
        <v>380</v>
      </c>
      <c r="B532" s="195"/>
      <c r="C532" s="150">
        <v>8901</v>
      </c>
      <c r="D532" s="151" t="s">
        <v>802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idden="1">
      <c r="A533" s="23">
        <v>385</v>
      </c>
      <c r="B533" s="195"/>
      <c r="C533" s="156">
        <v>8902</v>
      </c>
      <c r="D533" s="157" t="s">
        <v>803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 hidden="1">
      <c r="A534" s="23">
        <v>390</v>
      </c>
      <c r="B534" s="195"/>
      <c r="C534" s="179">
        <v>8903</v>
      </c>
      <c r="D534" s="172" t="s">
        <v>703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 hidden="1">
      <c r="A535" s="22">
        <v>395</v>
      </c>
      <c r="B535" s="577">
        <v>9000</v>
      </c>
      <c r="C535" s="1811" t="s">
        <v>936</v>
      </c>
      <c r="D535" s="181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hidden="1" customHeight="1">
      <c r="A536" s="22">
        <v>405</v>
      </c>
      <c r="B536" s="624">
        <v>9100</v>
      </c>
      <c r="C536" s="1833" t="s">
        <v>937</v>
      </c>
      <c r="D536" s="1833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hidden="1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hidden="1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hidden="1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hidden="1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hidden="1" customHeight="1">
      <c r="A541" s="22">
        <v>430</v>
      </c>
      <c r="B541" s="577">
        <v>9200</v>
      </c>
      <c r="C541" s="1812" t="s">
        <v>938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hidden="1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hidden="1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hidden="1" customHeight="1">
      <c r="A544" s="39">
        <v>445</v>
      </c>
      <c r="B544" s="577">
        <v>9300</v>
      </c>
      <c r="C544" s="1811" t="s">
        <v>939</v>
      </c>
      <c r="D544" s="1811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hidden="1" customHeight="1">
      <c r="A545" s="36">
        <v>450</v>
      </c>
      <c r="B545" s="149"/>
      <c r="C545" s="150">
        <v>9301</v>
      </c>
      <c r="D545" s="187" t="s">
        <v>804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hidden="1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hidden="1" customHeight="1">
      <c r="A547" s="53">
        <v>451</v>
      </c>
      <c r="B547" s="149"/>
      <c r="C547" s="629">
        <v>9317</v>
      </c>
      <c r="D547" s="630" t="s">
        <v>805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hidden="1" customHeight="1">
      <c r="A548" s="53">
        <v>452</v>
      </c>
      <c r="B548" s="149"/>
      <c r="C548" s="631">
        <v>9318</v>
      </c>
      <c r="D548" s="632" t="s">
        <v>806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" hidden="1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" hidden="1">
      <c r="A550" s="44">
        <v>457</v>
      </c>
      <c r="B550" s="149"/>
      <c r="C550" s="156">
        <v>9322</v>
      </c>
      <c r="D550" s="634" t="s">
        <v>811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" hidden="1">
      <c r="A551" s="44">
        <v>458</v>
      </c>
      <c r="B551" s="149"/>
      <c r="C551" s="156">
        <v>9323</v>
      </c>
      <c r="D551" s="634" t="s">
        <v>812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" hidden="1">
      <c r="A552" s="44">
        <v>459</v>
      </c>
      <c r="B552" s="149"/>
      <c r="C552" s="156">
        <v>9324</v>
      </c>
      <c r="D552" s="634" t="s">
        <v>813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hidden="1" customHeight="1">
      <c r="A553" s="44">
        <v>460</v>
      </c>
      <c r="B553" s="149"/>
      <c r="C553" s="156">
        <v>9325</v>
      </c>
      <c r="D553" s="634" t="s">
        <v>814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hidden="1" customHeight="1">
      <c r="A554" s="44">
        <v>461</v>
      </c>
      <c r="B554" s="149"/>
      <c r="C554" s="156">
        <v>9326</v>
      </c>
      <c r="D554" s="634" t="s">
        <v>815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hidden="1" customHeight="1">
      <c r="A555" s="36"/>
      <c r="B555" s="149"/>
      <c r="C555" s="156">
        <v>9327</v>
      </c>
      <c r="D555" s="634" t="s">
        <v>816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hidden="1" customHeight="1">
      <c r="A556" s="36"/>
      <c r="B556" s="149"/>
      <c r="C556" s="447">
        <v>9328</v>
      </c>
      <c r="D556" s="635" t="s">
        <v>817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" hidden="1">
      <c r="A557" s="44">
        <v>462</v>
      </c>
      <c r="B557" s="149"/>
      <c r="C557" s="468">
        <v>9330</v>
      </c>
      <c r="D557" s="621" t="s">
        <v>818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" hidden="1">
      <c r="A558" s="36"/>
      <c r="B558" s="149"/>
      <c r="C558" s="452">
        <v>9336</v>
      </c>
      <c r="D558" s="633" t="s">
        <v>940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" hidden="1">
      <c r="A559" s="44">
        <v>462</v>
      </c>
      <c r="B559" s="149"/>
      <c r="C559" s="156">
        <v>9337</v>
      </c>
      <c r="D559" s="157" t="s">
        <v>941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hidden="1" customHeight="1">
      <c r="A560" s="36"/>
      <c r="B560" s="149"/>
      <c r="C560" s="156">
        <v>9338</v>
      </c>
      <c r="D560" s="634" t="s">
        <v>942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hidden="1" customHeight="1">
      <c r="A561" s="44">
        <v>462</v>
      </c>
      <c r="B561" s="149"/>
      <c r="C561" s="447">
        <v>9339</v>
      </c>
      <c r="D561" s="448" t="s">
        <v>943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hidden="1" customHeight="1">
      <c r="A562" s="36"/>
      <c r="B562" s="149"/>
      <c r="C562" s="452">
        <v>9355</v>
      </c>
      <c r="D562" s="638" t="s">
        <v>944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hidden="1" customHeight="1">
      <c r="A563" s="44">
        <v>462</v>
      </c>
      <c r="B563" s="149"/>
      <c r="C563" s="447">
        <v>9356</v>
      </c>
      <c r="D563" s="639" t="s">
        <v>945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hidden="1" customHeight="1">
      <c r="A564" s="44">
        <v>462</v>
      </c>
      <c r="B564" s="149"/>
      <c r="C564" s="452">
        <v>9395</v>
      </c>
      <c r="D564" s="466" t="s">
        <v>946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hidden="1" customHeight="1">
      <c r="A565" s="36">
        <v>465</v>
      </c>
      <c r="B565" s="149"/>
      <c r="C565" s="179">
        <v>9396</v>
      </c>
      <c r="D565" s="640" t="s">
        <v>947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hidden="1" customHeight="1">
      <c r="A566" s="39">
        <v>470</v>
      </c>
      <c r="B566" s="577">
        <v>9500</v>
      </c>
      <c r="C566" s="1812" t="s">
        <v>948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hidden="1" customHeight="1">
      <c r="A567" s="36">
        <v>475</v>
      </c>
      <c r="B567" s="149"/>
      <c r="C567" s="150">
        <v>9501</v>
      </c>
      <c r="D567" s="187" t="s">
        <v>819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hidden="1" customHeight="1">
      <c r="A568" s="36">
        <v>480</v>
      </c>
      <c r="B568" s="149"/>
      <c r="C568" s="156">
        <v>9502</v>
      </c>
      <c r="D568" s="604" t="s">
        <v>820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hidden="1" customHeight="1">
      <c r="A569" s="36">
        <v>485</v>
      </c>
      <c r="B569" s="149"/>
      <c r="C569" s="156">
        <v>9503</v>
      </c>
      <c r="D569" s="604" t="s">
        <v>861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hidden="1" customHeight="1">
      <c r="A570" s="36">
        <v>490</v>
      </c>
      <c r="B570" s="149"/>
      <c r="C570" s="156">
        <v>9504</v>
      </c>
      <c r="D570" s="604" t="s">
        <v>862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hidden="1" customHeight="1">
      <c r="A571" s="36">
        <v>495</v>
      </c>
      <c r="B571" s="149"/>
      <c r="C571" s="156">
        <v>9505</v>
      </c>
      <c r="D571" s="604" t="s">
        <v>821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hidden="1" customHeight="1">
      <c r="A572" s="36">
        <v>500</v>
      </c>
      <c r="B572" s="149"/>
      <c r="C572" s="156">
        <v>9506</v>
      </c>
      <c r="D572" s="604" t="s">
        <v>822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hidden="1" customHeight="1">
      <c r="A573" s="36">
        <v>505</v>
      </c>
      <c r="B573" s="149"/>
      <c r="C573" s="156">
        <v>9507</v>
      </c>
      <c r="D573" s="604" t="s">
        <v>823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hidden="1" customHeight="1">
      <c r="A574" s="36">
        <v>510</v>
      </c>
      <c r="B574" s="149"/>
      <c r="C574" s="156">
        <v>9508</v>
      </c>
      <c r="D574" s="604" t="s">
        <v>824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hidden="1" customHeight="1">
      <c r="A575" s="36">
        <v>515</v>
      </c>
      <c r="B575" s="149"/>
      <c r="C575" s="156">
        <v>9509</v>
      </c>
      <c r="D575" s="604" t="s">
        <v>863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hidden="1" customHeight="1">
      <c r="A576" s="36">
        <v>520</v>
      </c>
      <c r="B576" s="149"/>
      <c r="C576" s="156">
        <v>9510</v>
      </c>
      <c r="D576" s="604" t="s">
        <v>864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hidden="1" customHeight="1">
      <c r="A577" s="36">
        <v>525</v>
      </c>
      <c r="B577" s="149"/>
      <c r="C577" s="156">
        <v>9511</v>
      </c>
      <c r="D577" s="604" t="s">
        <v>825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hidden="1" customHeight="1">
      <c r="A578" s="36">
        <v>530</v>
      </c>
      <c r="B578" s="149"/>
      <c r="C578" s="156">
        <v>9512</v>
      </c>
      <c r="D578" s="604" t="s">
        <v>826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hidden="1" customHeight="1">
      <c r="A579" s="36">
        <v>535</v>
      </c>
      <c r="B579" s="149"/>
      <c r="C579" s="162">
        <v>9513</v>
      </c>
      <c r="D579" s="182" t="s">
        <v>827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" hidden="1">
      <c r="A580" s="36">
        <v>540</v>
      </c>
      <c r="B580" s="149"/>
      <c r="C580" s="598">
        <v>9514</v>
      </c>
      <c r="D580" s="613" t="s">
        <v>828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hidden="1" customHeight="1">
      <c r="A581" s="36">
        <v>545</v>
      </c>
      <c r="B581" s="641"/>
      <c r="C581" s="642">
        <v>9521</v>
      </c>
      <c r="D581" s="466" t="s">
        <v>949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hidden="1" customHeight="1">
      <c r="A582" s="36">
        <v>550</v>
      </c>
      <c r="B582" s="149"/>
      <c r="C582" s="156">
        <v>9522</v>
      </c>
      <c r="D582" s="643" t="s">
        <v>950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hidden="1" customHeight="1">
      <c r="A583" s="36">
        <v>555</v>
      </c>
      <c r="B583" s="149"/>
      <c r="C583" s="156">
        <v>9528</v>
      </c>
      <c r="D583" s="643" t="s">
        <v>951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hidden="1" customHeight="1">
      <c r="A584" s="36">
        <v>560</v>
      </c>
      <c r="B584" s="149"/>
      <c r="C584" s="447">
        <v>9529</v>
      </c>
      <c r="D584" s="639" t="s">
        <v>952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" hidden="1">
      <c r="A585" s="36">
        <v>561</v>
      </c>
      <c r="B585" s="149"/>
      <c r="C585" s="468">
        <v>9549</v>
      </c>
      <c r="D585" s="644" t="s">
        <v>829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hidden="1" customHeight="1">
      <c r="A586" s="39">
        <v>565</v>
      </c>
      <c r="B586" s="577">
        <v>9600</v>
      </c>
      <c r="C586" s="1812" t="s">
        <v>953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hidden="1" customHeight="1">
      <c r="A587" s="43">
        <v>566</v>
      </c>
      <c r="B587" s="181"/>
      <c r="C587" s="479">
        <v>9601</v>
      </c>
      <c r="D587" s="645" t="s">
        <v>954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hidden="1" customHeight="1">
      <c r="A588" s="43">
        <v>567</v>
      </c>
      <c r="B588" s="181"/>
      <c r="C588" s="631">
        <v>9603</v>
      </c>
      <c r="D588" s="646" t="s">
        <v>955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hidden="1" customHeight="1">
      <c r="A589" s="43">
        <v>568</v>
      </c>
      <c r="B589" s="181"/>
      <c r="C589" s="452">
        <v>9607</v>
      </c>
      <c r="D589" s="647" t="s">
        <v>956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hidden="1" customHeight="1">
      <c r="A590" s="43">
        <v>569</v>
      </c>
      <c r="B590" s="181"/>
      <c r="C590" s="481">
        <v>9609</v>
      </c>
      <c r="D590" s="648" t="s">
        <v>957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hidden="1" customHeight="1">
      <c r="A591" s="39">
        <v>575</v>
      </c>
      <c r="B591" s="577">
        <v>9800</v>
      </c>
      <c r="C591" s="1812" t="s">
        <v>830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hidden="1" customHeight="1">
      <c r="A592" s="36">
        <v>580</v>
      </c>
      <c r="B592" s="582"/>
      <c r="C592" s="150">
        <v>9810</v>
      </c>
      <c r="D592" s="187" t="s">
        <v>807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hidden="1" customHeight="1">
      <c r="A593" s="36">
        <v>585</v>
      </c>
      <c r="B593" s="582"/>
      <c r="C593" s="156">
        <v>9820</v>
      </c>
      <c r="D593" s="157" t="s">
        <v>808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hidden="1" customHeight="1">
      <c r="A594" s="36">
        <v>590</v>
      </c>
      <c r="B594" s="582"/>
      <c r="C594" s="156">
        <v>9830</v>
      </c>
      <c r="D594" s="157" t="s">
        <v>809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hidden="1" customHeight="1">
      <c r="A595" s="23">
        <v>600</v>
      </c>
      <c r="B595" s="582"/>
      <c r="C595" s="162">
        <v>9850</v>
      </c>
      <c r="D595" s="182" t="s">
        <v>810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hidden="1" customHeight="1">
      <c r="A596" s="23">
        <v>605</v>
      </c>
      <c r="B596" s="652"/>
      <c r="C596" s="653">
        <v>9890</v>
      </c>
      <c r="D596" s="654" t="s">
        <v>831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904</v>
      </c>
      <c r="C597" s="660" t="s">
        <v>738</v>
      </c>
      <c r="D597" s="661" t="s">
        <v>958</v>
      </c>
      <c r="E597" s="662">
        <f t="shared" ref="E597:L597" si="133">SUM(E461,E465,E468,E471,E481,E497,E502,E503,E512,E516,E521,E478,E524,E531,E535,E536,E541,E544,E566,E586,E591)</f>
        <v>4214</v>
      </c>
      <c r="F597" s="663">
        <f t="shared" si="133"/>
        <v>4214</v>
      </c>
      <c r="G597" s="664">
        <f t="shared" si="133"/>
        <v>0</v>
      </c>
      <c r="H597" s="665">
        <f t="shared" si="133"/>
        <v>0</v>
      </c>
      <c r="I597" s="663">
        <f t="shared" si="133"/>
        <v>4214</v>
      </c>
      <c r="J597" s="664">
        <f t="shared" si="133"/>
        <v>0</v>
      </c>
      <c r="K597" s="666">
        <f t="shared" si="133"/>
        <v>0</v>
      </c>
      <c r="L597" s="662">
        <f t="shared" si="133"/>
        <v>4214</v>
      </c>
      <c r="M597" s="7">
        <v>1</v>
      </c>
      <c r="N597" s="518"/>
    </row>
    <row r="598" spans="1:241" ht="16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873</v>
      </c>
      <c r="G600" s="1820" t="s">
        <v>2072</v>
      </c>
      <c r="H600" s="1821"/>
      <c r="I600" s="1821"/>
      <c r="J600" s="1822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23" t="s">
        <v>874</v>
      </c>
      <c r="H601" s="1823"/>
      <c r="I601" s="1823"/>
      <c r="J601" s="1823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875</v>
      </c>
      <c r="D603" s="670" t="s">
        <v>2072</v>
      </c>
      <c r="E603" s="671"/>
      <c r="F603" s="218" t="s">
        <v>876</v>
      </c>
      <c r="G603" s="1824" t="s">
        <v>2073</v>
      </c>
      <c r="H603" s="1825"/>
      <c r="I603" s="1825"/>
      <c r="J603" s="1826"/>
      <c r="K603" s="103"/>
      <c r="L603" s="228"/>
      <c r="M603" s="7">
        <v>1</v>
      </c>
      <c r="N603" s="518"/>
    </row>
    <row r="604" spans="1:241" ht="21.75" customHeight="1">
      <c r="A604" s="23"/>
      <c r="B604" s="1838" t="s">
        <v>877</v>
      </c>
      <c r="C604" s="1839"/>
      <c r="D604" s="672" t="s">
        <v>878</v>
      </c>
      <c r="E604" s="673"/>
      <c r="F604" s="674"/>
      <c r="G604" s="1823" t="s">
        <v>874</v>
      </c>
      <c r="H604" s="1823"/>
      <c r="I604" s="1823"/>
      <c r="J604" s="1823"/>
      <c r="K604" s="103"/>
      <c r="L604" s="228"/>
      <c r="M604" s="7">
        <v>1</v>
      </c>
      <c r="N604" s="518"/>
    </row>
    <row r="605" spans="1:241" ht="24.75" customHeight="1">
      <c r="A605" s="36"/>
      <c r="B605" s="1840"/>
      <c r="C605" s="1841"/>
      <c r="D605" s="675" t="s">
        <v>879</v>
      </c>
      <c r="E605" s="676" t="s">
        <v>2075</v>
      </c>
      <c r="F605" s="677"/>
      <c r="G605" s="678" t="s">
        <v>880</v>
      </c>
      <c r="H605" s="1842" t="s">
        <v>2074</v>
      </c>
      <c r="I605" s="1843"/>
      <c r="J605" s="184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hidden="1" customHeight="1">
      <c r="B607" s="679"/>
      <c r="C607" s="679"/>
      <c r="D607" s="680"/>
      <c r="E607" s="679"/>
      <c r="F607" s="679"/>
      <c r="G607" s="678" t="s">
        <v>881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8"/>
    </row>
    <row r="608" spans="1:241" hidden="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idden="1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 hidden="1">
      <c r="N610" s="2"/>
    </row>
    <row r="611" spans="2:14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4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4">
      <c r="B613" s="1809" t="str">
        <f>$B$7</f>
        <v>ОТЧЕТНИ ДАННИ ПО ЕБК ЗА СМЕТКИТЕ ЗА СРЕДСТВАТА ОТ ЕВРОПЕЙСКИЯ СЪЮЗ - КСФ</v>
      </c>
      <c r="C613" s="1810"/>
      <c r="D613" s="1810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4">
      <c r="B614" s="228"/>
      <c r="C614" s="391"/>
      <c r="D614" s="400"/>
      <c r="E614" s="406" t="s">
        <v>463</v>
      </c>
      <c r="F614" s="406" t="s">
        <v>832</v>
      </c>
      <c r="G614" s="237"/>
      <c r="H614" s="1362" t="s">
        <v>1248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4" ht="17.5">
      <c r="B615" s="1765" t="str">
        <f>$B$9</f>
        <v>ДЕТСКА ГРАДИНА "НАРЦИС"</v>
      </c>
      <c r="C615" s="1766"/>
      <c r="D615" s="1767"/>
      <c r="E615" s="115">
        <f>$E$9</f>
        <v>43831</v>
      </c>
      <c r="F615" s="226">
        <f>$F$9</f>
        <v>44012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4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4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4" ht="17.5">
      <c r="B618" s="1835" t="str">
        <f>$B$12</f>
        <v>Силистра</v>
      </c>
      <c r="C618" s="1836"/>
      <c r="D618" s="1837"/>
      <c r="E618" s="410" t="s">
        <v>887</v>
      </c>
      <c r="F618" s="1360" t="str">
        <f>$F$12</f>
        <v>6905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4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4" ht="17.5">
      <c r="B620" s="236"/>
      <c r="C620" s="237"/>
      <c r="D620" s="124" t="s">
        <v>888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4" ht="16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4" ht="25" customHeight="1">
      <c r="B622" s="247"/>
      <c r="C622" s="248"/>
      <c r="D622" s="249" t="s">
        <v>709</v>
      </c>
      <c r="E622" s="1748" t="s">
        <v>2051</v>
      </c>
      <c r="F622" s="1749"/>
      <c r="G622" s="1749"/>
      <c r="H622" s="1750"/>
      <c r="I622" s="1757" t="s">
        <v>2052</v>
      </c>
      <c r="J622" s="1758"/>
      <c r="K622" s="1758"/>
      <c r="L622" s="1759"/>
      <c r="M622" s="7">
        <f>(IF($E744&lt;&gt;0,$M$2,IF($L744&lt;&gt;0,$M$2,"")))</f>
        <v>1</v>
      </c>
    </row>
    <row r="623" spans="2:14" ht="55" customHeight="1" thickBot="1">
      <c r="B623" s="250" t="s">
        <v>62</v>
      </c>
      <c r="C623" s="251" t="s">
        <v>465</v>
      </c>
      <c r="D623" s="252" t="s">
        <v>710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4" ht="18">
      <c r="B624" s="258"/>
      <c r="C624" s="259"/>
      <c r="D624" s="260" t="s">
        <v>740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1:14">
      <c r="B625" s="1451"/>
      <c r="C625" s="1664">
        <f>VLOOKUP(D625,OP_LIST2,2,FALSE)</f>
        <v>0</v>
      </c>
      <c r="D625" s="1452" t="s">
        <v>637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1:14">
      <c r="B626" s="1454"/>
      <c r="C626" s="1459">
        <f>VLOOKUP(D627,EBK_DEIN2,2,FALSE)</f>
        <v>3311</v>
      </c>
      <c r="D626" s="1458" t="s">
        <v>789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1:14">
      <c r="B627" s="1450"/>
      <c r="C627" s="1587">
        <f>+C626</f>
        <v>3311</v>
      </c>
      <c r="D627" s="1452" t="s">
        <v>1966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1:14">
      <c r="B628" s="1456"/>
      <c r="C628" s="1453"/>
      <c r="D628" s="1457" t="s">
        <v>711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1:14">
      <c r="B629" s="272">
        <v>100</v>
      </c>
      <c r="C629" s="1763" t="s">
        <v>741</v>
      </c>
      <c r="D629" s="1764"/>
      <c r="E629" s="273">
        <f t="shared" ref="E629:L629" si="134">SUM(E630:E631)</f>
        <v>12491</v>
      </c>
      <c r="F629" s="274">
        <f t="shared" si="134"/>
        <v>12491</v>
      </c>
      <c r="G629" s="275">
        <f t="shared" si="134"/>
        <v>0</v>
      </c>
      <c r="H629" s="276">
        <f>SUM(H630:H631)</f>
        <v>0</v>
      </c>
      <c r="I629" s="274">
        <f t="shared" si="134"/>
        <v>12491</v>
      </c>
      <c r="J629" s="275">
        <f t="shared" si="134"/>
        <v>0</v>
      </c>
      <c r="K629" s="276">
        <f t="shared" si="134"/>
        <v>0</v>
      </c>
      <c r="L629" s="273">
        <f t="shared" si="134"/>
        <v>12491</v>
      </c>
      <c r="M629" s="12">
        <f>(IF($E629&lt;&gt;0,$M$2,IF($L629&lt;&gt;0,$M$2,"")))</f>
        <v>1</v>
      </c>
      <c r="N629" s="13"/>
    </row>
    <row r="630" spans="1:14">
      <c r="B630" s="278"/>
      <c r="C630" s="279">
        <v>101</v>
      </c>
      <c r="D630" s="280" t="s">
        <v>742</v>
      </c>
      <c r="E630" s="281">
        <f>F630+G630+H630</f>
        <v>12491</v>
      </c>
      <c r="F630" s="152">
        <v>12491</v>
      </c>
      <c r="G630" s="153"/>
      <c r="H630" s="1418"/>
      <c r="I630" s="152">
        <v>12491</v>
      </c>
      <c r="J630" s="153"/>
      <c r="K630" s="1418"/>
      <c r="L630" s="281">
        <f>I630+J630+K630</f>
        <v>12491</v>
      </c>
      <c r="M630" s="12">
        <f t="shared" ref="M630:M696" si="135">(IF($E630&lt;&gt;0,$M$2,IF($L630&lt;&gt;0,$M$2,"")))</f>
        <v>1</v>
      </c>
      <c r="N630" s="13"/>
    </row>
    <row r="631" spans="1:14" hidden="1">
      <c r="A631" s="10"/>
      <c r="B631" s="278"/>
      <c r="C631" s="285">
        <v>102</v>
      </c>
      <c r="D631" s="286" t="s">
        <v>743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 t="str">
        <f t="shared" si="135"/>
        <v/>
      </c>
      <c r="N631" s="13"/>
    </row>
    <row r="632" spans="1:14">
      <c r="A632" s="10"/>
      <c r="B632" s="272">
        <v>200</v>
      </c>
      <c r="C632" s="1788" t="s">
        <v>744</v>
      </c>
      <c r="D632" s="1789"/>
      <c r="E632" s="273">
        <f t="shared" ref="E632:L632" si="136">SUM(E633:E637)</f>
        <v>683</v>
      </c>
      <c r="F632" s="274">
        <f t="shared" si="136"/>
        <v>683</v>
      </c>
      <c r="G632" s="275">
        <f t="shared" si="136"/>
        <v>0</v>
      </c>
      <c r="H632" s="276">
        <f>SUM(H633:H637)</f>
        <v>0</v>
      </c>
      <c r="I632" s="274">
        <f t="shared" si="136"/>
        <v>683</v>
      </c>
      <c r="J632" s="275">
        <f t="shared" si="136"/>
        <v>0</v>
      </c>
      <c r="K632" s="276">
        <f t="shared" si="136"/>
        <v>0</v>
      </c>
      <c r="L632" s="273">
        <f t="shared" si="136"/>
        <v>683</v>
      </c>
      <c r="M632" s="12">
        <f t="shared" si="135"/>
        <v>1</v>
      </c>
      <c r="N632" s="13"/>
    </row>
    <row r="633" spans="1:14" hidden="1">
      <c r="A633" s="10"/>
      <c r="B633" s="291"/>
      <c r="C633" s="279">
        <v>201</v>
      </c>
      <c r="D633" s="280" t="s">
        <v>745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 t="str">
        <f t="shared" si="135"/>
        <v/>
      </c>
      <c r="N633" s="13"/>
    </row>
    <row r="634" spans="1:14" hidden="1">
      <c r="A634" s="10"/>
      <c r="B634" s="292"/>
      <c r="C634" s="293">
        <v>202</v>
      </c>
      <c r="D634" s="294" t="s">
        <v>746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 t="str">
        <f t="shared" si="135"/>
        <v/>
      </c>
      <c r="N634" s="13"/>
    </row>
    <row r="635" spans="1:14">
      <c r="A635" s="10"/>
      <c r="B635" s="299"/>
      <c r="C635" s="293">
        <v>205</v>
      </c>
      <c r="D635" s="294" t="s">
        <v>594</v>
      </c>
      <c r="E635" s="295">
        <f>F635+G635+H635</f>
        <v>430</v>
      </c>
      <c r="F635" s="158">
        <v>430</v>
      </c>
      <c r="G635" s="159"/>
      <c r="H635" s="1420"/>
      <c r="I635" s="158">
        <v>430</v>
      </c>
      <c r="J635" s="159"/>
      <c r="K635" s="1420"/>
      <c r="L635" s="295">
        <f>I635+J635+K635</f>
        <v>430</v>
      </c>
      <c r="M635" s="12">
        <f t="shared" si="135"/>
        <v>1</v>
      </c>
      <c r="N635" s="13"/>
    </row>
    <row r="636" spans="1:14" hidden="1">
      <c r="A636" s="10"/>
      <c r="B636" s="299"/>
      <c r="C636" s="293">
        <v>208</v>
      </c>
      <c r="D636" s="300" t="s">
        <v>595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 t="str">
        <f t="shared" si="135"/>
        <v/>
      </c>
      <c r="N636" s="13"/>
    </row>
    <row r="637" spans="1:14">
      <c r="A637" s="10"/>
      <c r="B637" s="291"/>
      <c r="C637" s="285">
        <v>209</v>
      </c>
      <c r="D637" s="301" t="s">
        <v>596</v>
      </c>
      <c r="E637" s="287">
        <f>F637+G637+H637</f>
        <v>253</v>
      </c>
      <c r="F637" s="173">
        <v>253</v>
      </c>
      <c r="G637" s="174"/>
      <c r="H637" s="1421"/>
      <c r="I637" s="173">
        <v>253</v>
      </c>
      <c r="J637" s="174"/>
      <c r="K637" s="1421"/>
      <c r="L637" s="287">
        <f>I637+J637+K637</f>
        <v>253</v>
      </c>
      <c r="M637" s="12">
        <f t="shared" si="135"/>
        <v>1</v>
      </c>
      <c r="N637" s="13"/>
    </row>
    <row r="638" spans="1:14">
      <c r="A638" s="10"/>
      <c r="B638" s="272">
        <v>500</v>
      </c>
      <c r="C638" s="1790" t="s">
        <v>193</v>
      </c>
      <c r="D638" s="1791"/>
      <c r="E638" s="273">
        <f t="shared" ref="E638:L638" si="137">SUM(E639:E645)</f>
        <v>2567</v>
      </c>
      <c r="F638" s="274">
        <f t="shared" si="137"/>
        <v>2567</v>
      </c>
      <c r="G638" s="275">
        <f t="shared" si="137"/>
        <v>0</v>
      </c>
      <c r="H638" s="276">
        <f>SUM(H639:H645)</f>
        <v>0</v>
      </c>
      <c r="I638" s="274">
        <f t="shared" si="137"/>
        <v>2567</v>
      </c>
      <c r="J638" s="275">
        <f t="shared" si="137"/>
        <v>0</v>
      </c>
      <c r="K638" s="276">
        <f t="shared" si="137"/>
        <v>0</v>
      </c>
      <c r="L638" s="273">
        <f t="shared" si="137"/>
        <v>2567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t="shared" ref="E639:E646" si="138">F639+G639+H639</f>
        <v>1292</v>
      </c>
      <c r="F639" s="152">
        <v>1292</v>
      </c>
      <c r="G639" s="153"/>
      <c r="H639" s="1418"/>
      <c r="I639" s="152">
        <v>1292</v>
      </c>
      <c r="J639" s="153"/>
      <c r="K639" s="1418"/>
      <c r="L639" s="281">
        <f t="shared" ref="L639:L646" si="139">I639+J639+K639</f>
        <v>1292</v>
      </c>
      <c r="M639" s="12">
        <f t="shared" si="135"/>
        <v>1</v>
      </c>
      <c r="N639" s="13"/>
    </row>
    <row r="640" spans="1:14">
      <c r="A640" s="10"/>
      <c r="B640" s="291"/>
      <c r="C640" s="304">
        <v>552</v>
      </c>
      <c r="D640" s="305" t="s">
        <v>906</v>
      </c>
      <c r="E640" s="295">
        <f t="shared" si="138"/>
        <v>380</v>
      </c>
      <c r="F640" s="158">
        <v>380</v>
      </c>
      <c r="G640" s="159"/>
      <c r="H640" s="1420"/>
      <c r="I640" s="158">
        <v>380</v>
      </c>
      <c r="J640" s="159"/>
      <c r="K640" s="1420"/>
      <c r="L640" s="295">
        <f t="shared" si="139"/>
        <v>380</v>
      </c>
      <c r="M640" s="12">
        <f t="shared" si="135"/>
        <v>1</v>
      </c>
      <c r="N640" s="13"/>
    </row>
    <row r="641" spans="1:14" hidden="1">
      <c r="A641" s="10"/>
      <c r="B641" s="306"/>
      <c r="C641" s="304">
        <v>558</v>
      </c>
      <c r="D641" s="307" t="s">
        <v>868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 t="str">
        <f t="shared" si="135"/>
        <v/>
      </c>
      <c r="N641" s="13"/>
    </row>
    <row r="642" spans="1:14">
      <c r="A642" s="10"/>
      <c r="B642" s="306"/>
      <c r="C642" s="304">
        <v>560</v>
      </c>
      <c r="D642" s="307" t="s">
        <v>195</v>
      </c>
      <c r="E642" s="295">
        <f t="shared" si="138"/>
        <v>600</v>
      </c>
      <c r="F642" s="158">
        <v>600</v>
      </c>
      <c r="G642" s="159"/>
      <c r="H642" s="1420"/>
      <c r="I642" s="158">
        <v>600</v>
      </c>
      <c r="J642" s="159"/>
      <c r="K642" s="1420"/>
      <c r="L642" s="295">
        <f t="shared" si="139"/>
        <v>600</v>
      </c>
      <c r="M642" s="12">
        <f t="shared" si="135"/>
        <v>1</v>
      </c>
      <c r="N642" s="13"/>
    </row>
    <row r="643" spans="1:14">
      <c r="A643" s="10"/>
      <c r="B643" s="306"/>
      <c r="C643" s="304">
        <v>580</v>
      </c>
      <c r="D643" s="305" t="s">
        <v>196</v>
      </c>
      <c r="E643" s="295">
        <f t="shared" si="138"/>
        <v>295</v>
      </c>
      <c r="F643" s="158">
        <v>295</v>
      </c>
      <c r="G643" s="159"/>
      <c r="H643" s="1420"/>
      <c r="I643" s="158">
        <v>295</v>
      </c>
      <c r="J643" s="159"/>
      <c r="K643" s="1420"/>
      <c r="L643" s="295">
        <f t="shared" si="139"/>
        <v>295</v>
      </c>
      <c r="M643" s="12">
        <f t="shared" si="135"/>
        <v>1</v>
      </c>
      <c r="N643" s="13"/>
    </row>
    <row r="644" spans="1:14" hidden="1">
      <c r="A644" s="10"/>
      <c r="B644" s="291"/>
      <c r="C644" s="304">
        <v>588</v>
      </c>
      <c r="D644" s="305" t="s">
        <v>870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 t="str">
        <f t="shared" si="135"/>
        <v/>
      </c>
      <c r="N644" s="13"/>
    </row>
    <row r="645" spans="1:14" ht="31" hidden="1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 t="str">
        <f t="shared" si="135"/>
        <v/>
      </c>
      <c r="N645" s="13"/>
    </row>
    <row r="646" spans="1:14" hidden="1">
      <c r="A646" s="22">
        <v>5</v>
      </c>
      <c r="B646" s="272">
        <v>800</v>
      </c>
      <c r="C646" s="1786" t="s">
        <v>198</v>
      </c>
      <c r="D646" s="1787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 t="str">
        <f t="shared" si="135"/>
        <v/>
      </c>
      <c r="N646" s="13"/>
    </row>
    <row r="647" spans="1:14">
      <c r="A647" s="23">
        <v>10</v>
      </c>
      <c r="B647" s="272">
        <v>1000</v>
      </c>
      <c r="C647" s="1788" t="s">
        <v>199</v>
      </c>
      <c r="D647" s="1789"/>
      <c r="E647" s="310">
        <f t="shared" ref="E647:L647" si="140">SUM(E648:E664)</f>
        <v>483</v>
      </c>
      <c r="F647" s="274">
        <f t="shared" si="140"/>
        <v>483</v>
      </c>
      <c r="G647" s="275">
        <f t="shared" si="140"/>
        <v>0</v>
      </c>
      <c r="H647" s="276">
        <f>SUM(H648:H664)</f>
        <v>0</v>
      </c>
      <c r="I647" s="274">
        <f t="shared" si="140"/>
        <v>483</v>
      </c>
      <c r="J647" s="275">
        <f t="shared" si="140"/>
        <v>0</v>
      </c>
      <c r="K647" s="276">
        <f t="shared" si="140"/>
        <v>0</v>
      </c>
      <c r="L647" s="310">
        <f t="shared" si="140"/>
        <v>483</v>
      </c>
      <c r="M647" s="12">
        <f t="shared" si="135"/>
        <v>1</v>
      </c>
      <c r="N647" s="13"/>
    </row>
    <row r="648" spans="1:14" hidden="1">
      <c r="A648" s="23">
        <v>15</v>
      </c>
      <c r="B648" s="292"/>
      <c r="C648" s="279">
        <v>1011</v>
      </c>
      <c r="D648" s="311" t="s">
        <v>200</v>
      </c>
      <c r="E648" s="281">
        <f t="shared" ref="E648:E664" si="141">F648+G648+H648</f>
        <v>0</v>
      </c>
      <c r="F648" s="152"/>
      <c r="G648" s="153"/>
      <c r="H648" s="1418"/>
      <c r="I648" s="152"/>
      <c r="J648" s="153"/>
      <c r="K648" s="1418"/>
      <c r="L648" s="281">
        <f t="shared" ref="L648:L664" si="142">I648+J648+K648</f>
        <v>0</v>
      </c>
      <c r="M648" s="12" t="str">
        <f t="shared" si="135"/>
        <v/>
      </c>
      <c r="N648" s="13"/>
    </row>
    <row r="649" spans="1:14" hidden="1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 t="str">
        <f t="shared" si="135"/>
        <v/>
      </c>
      <c r="N649" s="13"/>
    </row>
    <row r="650" spans="1:14">
      <c r="A650" s="23">
        <v>40</v>
      </c>
      <c r="B650" s="292"/>
      <c r="C650" s="293">
        <v>1013</v>
      </c>
      <c r="D650" s="294" t="s">
        <v>202</v>
      </c>
      <c r="E650" s="295">
        <f t="shared" si="141"/>
        <v>380</v>
      </c>
      <c r="F650" s="158">
        <v>380</v>
      </c>
      <c r="G650" s="159"/>
      <c r="H650" s="1420"/>
      <c r="I650" s="158">
        <v>380</v>
      </c>
      <c r="J650" s="159"/>
      <c r="K650" s="1420"/>
      <c r="L650" s="295">
        <f t="shared" si="142"/>
        <v>380</v>
      </c>
      <c r="M650" s="12">
        <f t="shared" si="135"/>
        <v>1</v>
      </c>
      <c r="N650" s="13"/>
    </row>
    <row r="651" spans="1:14" hidden="1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 t="str">
        <f t="shared" si="135"/>
        <v/>
      </c>
      <c r="N651" s="13"/>
    </row>
    <row r="652" spans="1:14">
      <c r="A652" s="23">
        <v>50</v>
      </c>
      <c r="B652" s="292"/>
      <c r="C652" s="293">
        <v>1015</v>
      </c>
      <c r="D652" s="294" t="s">
        <v>204</v>
      </c>
      <c r="E652" s="295">
        <f t="shared" si="141"/>
        <v>103</v>
      </c>
      <c r="F652" s="158">
        <v>103</v>
      </c>
      <c r="G652" s="159"/>
      <c r="H652" s="1420"/>
      <c r="I652" s="158">
        <v>103</v>
      </c>
      <c r="J652" s="159"/>
      <c r="K652" s="1420"/>
      <c r="L652" s="295">
        <f t="shared" si="142"/>
        <v>103</v>
      </c>
      <c r="M652" s="12">
        <f t="shared" si="135"/>
        <v>1</v>
      </c>
      <c r="N652" s="13"/>
    </row>
    <row r="653" spans="1:14" hidden="1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 t="str">
        <f t="shared" si="135"/>
        <v/>
      </c>
      <c r="N653" s="13"/>
    </row>
    <row r="654" spans="1:14" hidden="1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 t="str">
        <f t="shared" si="135"/>
        <v/>
      </c>
      <c r="N654" s="13"/>
    </row>
    <row r="655" spans="1:14" hidden="1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 t="str">
        <f t="shared" si="135"/>
        <v/>
      </c>
      <c r="N655" s="13"/>
    </row>
    <row r="656" spans="1:14" hidden="1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 t="str">
        <f t="shared" si="135"/>
        <v/>
      </c>
      <c r="N656" s="13"/>
    </row>
    <row r="657" spans="1:14" hidden="1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1:14" hidden="1">
      <c r="A658" s="23">
        <v>80</v>
      </c>
      <c r="B658" s="292"/>
      <c r="C658" s="324">
        <v>1053</v>
      </c>
      <c r="D658" s="325" t="s">
        <v>871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 t="str">
        <f t="shared" si="135"/>
        <v/>
      </c>
      <c r="N658" s="13"/>
    </row>
    <row r="659" spans="1:14" hidden="1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 t="str">
        <f t="shared" si="135"/>
        <v/>
      </c>
      <c r="N659" s="13"/>
    </row>
    <row r="660" spans="1:14" hidden="1">
      <c r="A660" s="23">
        <v>85</v>
      </c>
      <c r="B660" s="292"/>
      <c r="C660" s="324">
        <v>1063</v>
      </c>
      <c r="D660" s="332" t="s">
        <v>798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 t="str">
        <f t="shared" si="135"/>
        <v/>
      </c>
      <c r="N660" s="13"/>
    </row>
    <row r="661" spans="1:14" hidden="1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 t="str">
        <f t="shared" si="135"/>
        <v/>
      </c>
      <c r="N661" s="13"/>
    </row>
    <row r="662" spans="1:14" hidden="1">
      <c r="A662" s="23">
        <v>90</v>
      </c>
      <c r="B662" s="278"/>
      <c r="C662" s="318">
        <v>1091</v>
      </c>
      <c r="D662" s="331" t="s">
        <v>907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1:14" hidden="1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 t="str">
        <f t="shared" si="135"/>
        <v/>
      </c>
      <c r="N663" s="13"/>
    </row>
    <row r="664" spans="1:14" hidden="1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 t="str">
        <f t="shared" si="135"/>
        <v/>
      </c>
      <c r="N664" s="13"/>
    </row>
    <row r="665" spans="1:14" hidden="1">
      <c r="A665" s="23">
        <v>130</v>
      </c>
      <c r="B665" s="272">
        <v>1900</v>
      </c>
      <c r="C665" s="1775" t="s">
        <v>271</v>
      </c>
      <c r="D665" s="1776"/>
      <c r="E665" s="310">
        <f t="shared" ref="E665:L665" si="143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 t="str">
        <f t="shared" si="135"/>
        <v/>
      </c>
      <c r="N665" s="13"/>
    </row>
    <row r="666" spans="1:14" hidden="1">
      <c r="A666" s="23">
        <v>135</v>
      </c>
      <c r="B666" s="292"/>
      <c r="C666" s="279">
        <v>1901</v>
      </c>
      <c r="D666" s="340" t="s">
        <v>908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 t="str">
        <f t="shared" si="135"/>
        <v/>
      </c>
      <c r="N666" s="13"/>
    </row>
    <row r="667" spans="1:14" hidden="1">
      <c r="A667" s="23">
        <v>140</v>
      </c>
      <c r="B667" s="341"/>
      <c r="C667" s="293">
        <v>1981</v>
      </c>
      <c r="D667" s="342" t="s">
        <v>909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 t="str">
        <f t="shared" si="135"/>
        <v/>
      </c>
      <c r="N667" s="13"/>
    </row>
    <row r="668" spans="1:14" hidden="1">
      <c r="A668" s="23">
        <v>145</v>
      </c>
      <c r="B668" s="292"/>
      <c r="C668" s="285">
        <v>1991</v>
      </c>
      <c r="D668" s="343" t="s">
        <v>910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 t="str">
        <f t="shared" si="135"/>
        <v/>
      </c>
      <c r="N668" s="13"/>
    </row>
    <row r="669" spans="1:14" hidden="1">
      <c r="A669" s="23">
        <v>150</v>
      </c>
      <c r="B669" s="272">
        <v>2100</v>
      </c>
      <c r="C669" s="1775" t="s">
        <v>719</v>
      </c>
      <c r="D669" s="1776"/>
      <c r="E669" s="310">
        <f t="shared" ref="E669:L669" si="144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 t="str">
        <f t="shared" si="135"/>
        <v/>
      </c>
      <c r="N669" s="13"/>
    </row>
    <row r="670" spans="1:14" hidden="1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 t="str">
        <f t="shared" si="135"/>
        <v/>
      </c>
      <c r="N670" s="13"/>
    </row>
    <row r="671" spans="1:14" hidden="1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 t="str">
        <f t="shared" si="135"/>
        <v/>
      </c>
      <c r="N671" s="13"/>
    </row>
    <row r="672" spans="1:14" hidden="1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 t="str">
        <f t="shared" si="135"/>
        <v/>
      </c>
      <c r="N672" s="13"/>
    </row>
    <row r="673" spans="1:14" hidden="1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 t="str">
        <f t="shared" si="135"/>
        <v/>
      </c>
      <c r="N673" s="13"/>
    </row>
    <row r="674" spans="1:14" hidden="1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 t="str">
        <f t="shared" si="135"/>
        <v/>
      </c>
      <c r="N674" s="13"/>
    </row>
    <row r="675" spans="1:14" hidden="1">
      <c r="A675" s="23">
        <v>185</v>
      </c>
      <c r="B675" s="272">
        <v>2200</v>
      </c>
      <c r="C675" s="1775" t="s">
        <v>218</v>
      </c>
      <c r="D675" s="1776"/>
      <c r="E675" s="310">
        <f t="shared" ref="E675:L675" si="14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 t="str">
        <f t="shared" si="135"/>
        <v/>
      </c>
      <c r="N675" s="13"/>
    </row>
    <row r="676" spans="1:14" hidden="1">
      <c r="A676" s="23">
        <v>190</v>
      </c>
      <c r="B676" s="292"/>
      <c r="C676" s="279">
        <v>2221</v>
      </c>
      <c r="D676" s="280" t="s">
        <v>305</v>
      </c>
      <c r="E676" s="281">
        <f t="shared" ref="E676:E681" si="146">F676+G676+H676</f>
        <v>0</v>
      </c>
      <c r="F676" s="152"/>
      <c r="G676" s="153"/>
      <c r="H676" s="1418"/>
      <c r="I676" s="152"/>
      <c r="J676" s="153"/>
      <c r="K676" s="1418"/>
      <c r="L676" s="281">
        <f t="shared" ref="L676:L681" si="147">I676+J676+K676</f>
        <v>0</v>
      </c>
      <c r="M676" s="12" t="str">
        <f t="shared" si="135"/>
        <v/>
      </c>
      <c r="N676" s="13"/>
    </row>
    <row r="677" spans="1:14" hidden="1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 t="str">
        <f t="shared" si="135"/>
        <v/>
      </c>
      <c r="N677" s="13"/>
    </row>
    <row r="678" spans="1:14" hidden="1">
      <c r="A678" s="23">
        <v>200</v>
      </c>
      <c r="B678" s="272">
        <v>2500</v>
      </c>
      <c r="C678" s="1775" t="s">
        <v>220</v>
      </c>
      <c r="D678" s="177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 t="str">
        <f t="shared" si="135"/>
        <v/>
      </c>
      <c r="N678" s="13"/>
    </row>
    <row r="679" spans="1:14" hidden="1">
      <c r="A679" s="23">
        <v>205</v>
      </c>
      <c r="B679" s="272">
        <v>2600</v>
      </c>
      <c r="C679" s="1779" t="s">
        <v>221</v>
      </c>
      <c r="D679" s="1780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 t="str">
        <f t="shared" si="135"/>
        <v/>
      </c>
      <c r="N679" s="13"/>
    </row>
    <row r="680" spans="1:14" hidden="1">
      <c r="A680" s="23">
        <v>210</v>
      </c>
      <c r="B680" s="272">
        <v>2700</v>
      </c>
      <c r="C680" s="1779" t="s">
        <v>222</v>
      </c>
      <c r="D680" s="1780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 t="str">
        <f t="shared" si="135"/>
        <v/>
      </c>
      <c r="N680" s="13"/>
    </row>
    <row r="681" spans="1:14" ht="36" hidden="1" customHeight="1">
      <c r="A681" s="23">
        <v>215</v>
      </c>
      <c r="B681" s="272">
        <v>2800</v>
      </c>
      <c r="C681" s="1779" t="s">
        <v>1657</v>
      </c>
      <c r="D681" s="1780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 t="str">
        <f t="shared" si="135"/>
        <v/>
      </c>
      <c r="N681" s="13"/>
    </row>
    <row r="682" spans="1:14" hidden="1">
      <c r="A682" s="22">
        <v>220</v>
      </c>
      <c r="B682" s="272">
        <v>2900</v>
      </c>
      <c r="C682" s="1775" t="s">
        <v>223</v>
      </c>
      <c r="D682" s="1776"/>
      <c r="E682" s="310">
        <f>SUM(E683:E690)</f>
        <v>0</v>
      </c>
      <c r="F682" s="274">
        <f>SUM(F683:F690)</f>
        <v>0</v>
      </c>
      <c r="G682" s="274">
        <f t="shared" ref="G682:L682" si="148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 t="str">
        <f t="shared" si="135"/>
        <v/>
      </c>
      <c r="N682" s="13"/>
    </row>
    <row r="683" spans="1:14" hidden="1">
      <c r="A683" s="23">
        <v>225</v>
      </c>
      <c r="B683" s="346"/>
      <c r="C683" s="279">
        <v>2910</v>
      </c>
      <c r="D683" s="347" t="s">
        <v>1952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 t="str">
        <f t="shared" si="135"/>
        <v/>
      </c>
      <c r="N683" s="13"/>
    </row>
    <row r="684" spans="1:14" hidden="1">
      <c r="A684" s="23">
        <v>230</v>
      </c>
      <c r="B684" s="346"/>
      <c r="C684" s="279">
        <v>2920</v>
      </c>
      <c r="D684" s="347" t="s">
        <v>224</v>
      </c>
      <c r="E684" s="281">
        <f t="shared" ref="E684:E690" si="149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90" si="150">I684+J684+K684</f>
        <v>0</v>
      </c>
      <c r="M684" s="12" t="str">
        <f t="shared" si="135"/>
        <v/>
      </c>
      <c r="N684" s="13"/>
    </row>
    <row r="685" spans="1:14" ht="31" hidden="1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 t="str">
        <f t="shared" si="135"/>
        <v/>
      </c>
      <c r="N685" s="13"/>
    </row>
    <row r="686" spans="1:14" ht="31" hidden="1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 t="str">
        <f t="shared" si="135"/>
        <v/>
      </c>
      <c r="N686" s="13"/>
    </row>
    <row r="687" spans="1:14" hidden="1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 t="str">
        <f t="shared" si="135"/>
        <v/>
      </c>
      <c r="N687" s="13"/>
    </row>
    <row r="688" spans="1:14" hidden="1">
      <c r="A688" s="23">
        <v>230</v>
      </c>
      <c r="B688" s="292"/>
      <c r="C688" s="318">
        <v>2990</v>
      </c>
      <c r="D688" s="356" t="s">
        <v>1971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 t="str">
        <f t="shared" si="135"/>
        <v/>
      </c>
      <c r="N688" s="13"/>
    </row>
    <row r="689" spans="1:14" hidden="1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 t="str">
        <f t="shared" si="135"/>
        <v/>
      </c>
      <c r="N689" s="13"/>
    </row>
    <row r="690" spans="1:14" hidden="1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 t="str">
        <f t="shared" si="135"/>
        <v/>
      </c>
      <c r="N690" s="13"/>
    </row>
    <row r="691" spans="1:14" hidden="1">
      <c r="A691" s="23">
        <v>245</v>
      </c>
      <c r="B691" s="272">
        <v>3300</v>
      </c>
      <c r="C691" s="358" t="s">
        <v>2002</v>
      </c>
      <c r="D691" s="1666"/>
      <c r="E691" s="310">
        <f t="shared" ref="E691:L691" si="15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 t="str">
        <f t="shared" si="135"/>
        <v/>
      </c>
      <c r="N691" s="13"/>
    </row>
    <row r="692" spans="1:14" hidden="1">
      <c r="A692" s="22">
        <v>250</v>
      </c>
      <c r="B692" s="291"/>
      <c r="C692" s="279">
        <v>3301</v>
      </c>
      <c r="D692" s="359" t="s">
        <v>230</v>
      </c>
      <c r="E692" s="281">
        <f t="shared" ref="E692:E699" si="152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t="shared" ref="L692:L699" si="153">I692+J692+K692</f>
        <v>0</v>
      </c>
      <c r="M692" s="12" t="str">
        <f t="shared" si="135"/>
        <v/>
      </c>
      <c r="N692" s="13"/>
    </row>
    <row r="693" spans="1:14" hidden="1">
      <c r="A693" s="23">
        <v>255</v>
      </c>
      <c r="B693" s="291"/>
      <c r="C693" s="293">
        <v>3302</v>
      </c>
      <c r="D693" s="360" t="s">
        <v>712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 t="str">
        <f t="shared" si="135"/>
        <v/>
      </c>
      <c r="N693" s="13"/>
    </row>
    <row r="694" spans="1:14" hidden="1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 t="str">
        <f t="shared" si="135"/>
        <v/>
      </c>
      <c r="N694" s="13"/>
    </row>
    <row r="695" spans="1:14" hidden="1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 t="str">
        <f t="shared" si="135"/>
        <v/>
      </c>
      <c r="N695" s="13"/>
    </row>
    <row r="696" spans="1:14" ht="31" hidden="1">
      <c r="A696" s="22">
        <v>290</v>
      </c>
      <c r="B696" s="291"/>
      <c r="C696" s="285">
        <v>3306</v>
      </c>
      <c r="D696" s="361" t="s">
        <v>1654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 t="str">
        <f t="shared" si="135"/>
        <v/>
      </c>
      <c r="N696" s="13"/>
    </row>
    <row r="697" spans="1:14" hidden="1">
      <c r="A697" s="39">
        <v>320</v>
      </c>
      <c r="B697" s="272">
        <v>3900</v>
      </c>
      <c r="C697" s="1775" t="s">
        <v>233</v>
      </c>
      <c r="D697" s="177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 t="str">
        <f t="shared" ref="M697:M743" si="154">(IF($E697&lt;&gt;0,$M$2,IF($L697&lt;&gt;0,$M$2,"")))</f>
        <v/>
      </c>
      <c r="N697" s="13"/>
    </row>
    <row r="698" spans="1:14" hidden="1">
      <c r="A698" s="22">
        <v>330</v>
      </c>
      <c r="B698" s="272">
        <v>4000</v>
      </c>
      <c r="C698" s="1775" t="s">
        <v>234</v>
      </c>
      <c r="D698" s="177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 t="str">
        <f t="shared" si="154"/>
        <v/>
      </c>
      <c r="N698" s="13"/>
    </row>
    <row r="699" spans="1:14" hidden="1">
      <c r="A699" s="22">
        <v>350</v>
      </c>
      <c r="B699" s="272">
        <v>4100</v>
      </c>
      <c r="C699" s="1775" t="s">
        <v>235</v>
      </c>
      <c r="D699" s="177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 t="str">
        <f t="shared" si="154"/>
        <v/>
      </c>
      <c r="N699" s="13"/>
    </row>
    <row r="700" spans="1:14">
      <c r="A700" s="23">
        <v>355</v>
      </c>
      <c r="B700" s="272">
        <v>4200</v>
      </c>
      <c r="C700" s="1775" t="s">
        <v>236</v>
      </c>
      <c r="D700" s="1776"/>
      <c r="E700" s="310">
        <f t="shared" ref="E700:L700" si="155">SUM(E701:E706)</f>
        <v>280</v>
      </c>
      <c r="F700" s="274">
        <f t="shared" si="155"/>
        <v>280</v>
      </c>
      <c r="G700" s="275">
        <f t="shared" si="155"/>
        <v>0</v>
      </c>
      <c r="H700" s="276">
        <f>SUM(H701:H706)</f>
        <v>0</v>
      </c>
      <c r="I700" s="274">
        <f t="shared" si="155"/>
        <v>280</v>
      </c>
      <c r="J700" s="275">
        <f t="shared" si="155"/>
        <v>0</v>
      </c>
      <c r="K700" s="276">
        <f t="shared" si="155"/>
        <v>0</v>
      </c>
      <c r="L700" s="310">
        <f t="shared" si="155"/>
        <v>280</v>
      </c>
      <c r="M700" s="12">
        <f t="shared" si="154"/>
        <v>1</v>
      </c>
      <c r="N700" s="13"/>
    </row>
    <row r="701" spans="1:14" hidden="1">
      <c r="A701" s="23">
        <v>355</v>
      </c>
      <c r="B701" s="362"/>
      <c r="C701" s="279">
        <v>4201</v>
      </c>
      <c r="D701" s="280" t="s">
        <v>237</v>
      </c>
      <c r="E701" s="281">
        <f t="shared" ref="E701:E706" si="156">F701+G701+H701</f>
        <v>0</v>
      </c>
      <c r="F701" s="152"/>
      <c r="G701" s="153"/>
      <c r="H701" s="1418"/>
      <c r="I701" s="152"/>
      <c r="J701" s="153"/>
      <c r="K701" s="1418"/>
      <c r="L701" s="281">
        <f t="shared" ref="L701:L706" si="157">I701+J701+K701</f>
        <v>0</v>
      </c>
      <c r="M701" s="12" t="str">
        <f t="shared" si="154"/>
        <v/>
      </c>
      <c r="N701" s="13"/>
    </row>
    <row r="702" spans="1:14" hidden="1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 t="str">
        <f t="shared" si="154"/>
        <v/>
      </c>
      <c r="N702" s="13"/>
    </row>
    <row r="703" spans="1:14" hidden="1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 t="str">
        <f t="shared" si="154"/>
        <v/>
      </c>
      <c r="N703" s="13"/>
    </row>
    <row r="704" spans="1:14">
      <c r="A704" s="23">
        <v>385</v>
      </c>
      <c r="B704" s="362"/>
      <c r="C704" s="293">
        <v>4217</v>
      </c>
      <c r="D704" s="363" t="s">
        <v>240</v>
      </c>
      <c r="E704" s="295">
        <f t="shared" si="156"/>
        <v>280</v>
      </c>
      <c r="F704" s="158">
        <v>280</v>
      </c>
      <c r="G704" s="159"/>
      <c r="H704" s="1420"/>
      <c r="I704" s="158">
        <v>280</v>
      </c>
      <c r="J704" s="159"/>
      <c r="K704" s="1420"/>
      <c r="L704" s="295">
        <f t="shared" si="157"/>
        <v>280</v>
      </c>
      <c r="M704" s="12">
        <f t="shared" si="154"/>
        <v>1</v>
      </c>
      <c r="N704" s="13"/>
    </row>
    <row r="705" spans="1:14" hidden="1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 t="str">
        <f t="shared" si="154"/>
        <v/>
      </c>
      <c r="N705" s="13"/>
    </row>
    <row r="706" spans="1:14" hidden="1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 t="str">
        <f t="shared" si="154"/>
        <v/>
      </c>
      <c r="N706" s="13"/>
    </row>
    <row r="707" spans="1:14" hidden="1">
      <c r="A707" s="23">
        <v>395</v>
      </c>
      <c r="B707" s="272">
        <v>4300</v>
      </c>
      <c r="C707" s="1775" t="s">
        <v>1658</v>
      </c>
      <c r="D707" s="1776"/>
      <c r="E707" s="310">
        <f t="shared" ref="E707:L707" si="158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 t="str">
        <f t="shared" si="154"/>
        <v/>
      </c>
      <c r="N707" s="13"/>
    </row>
    <row r="708" spans="1:14" hidden="1">
      <c r="A708" s="18">
        <v>397</v>
      </c>
      <c r="B708" s="362"/>
      <c r="C708" s="279">
        <v>4301</v>
      </c>
      <c r="D708" s="311" t="s">
        <v>243</v>
      </c>
      <c r="E708" s="281">
        <f t="shared" ref="E708:E713" si="159">F708+G708+H708</f>
        <v>0</v>
      </c>
      <c r="F708" s="152"/>
      <c r="G708" s="153"/>
      <c r="H708" s="1418"/>
      <c r="I708" s="152"/>
      <c r="J708" s="153"/>
      <c r="K708" s="1418"/>
      <c r="L708" s="281">
        <f t="shared" ref="L708:L713" si="160">I708+J708+K708</f>
        <v>0</v>
      </c>
      <c r="M708" s="12" t="str">
        <f t="shared" si="154"/>
        <v/>
      </c>
      <c r="N708" s="13"/>
    </row>
    <row r="709" spans="1:14" hidden="1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 t="str">
        <f t="shared" si="154"/>
        <v/>
      </c>
      <c r="N709" s="13"/>
    </row>
    <row r="710" spans="1:14" hidden="1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 t="str">
        <f t="shared" si="154"/>
        <v/>
      </c>
      <c r="N710" s="13"/>
    </row>
    <row r="711" spans="1:14" hidden="1">
      <c r="A711" s="14">
        <v>400</v>
      </c>
      <c r="B711" s="272">
        <v>4400</v>
      </c>
      <c r="C711" s="1775" t="s">
        <v>1655</v>
      </c>
      <c r="D711" s="177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 t="str">
        <f t="shared" si="154"/>
        <v/>
      </c>
      <c r="N711" s="13"/>
    </row>
    <row r="712" spans="1:14" hidden="1">
      <c r="A712" s="14">
        <v>401</v>
      </c>
      <c r="B712" s="272">
        <v>4500</v>
      </c>
      <c r="C712" s="1775" t="s">
        <v>1656</v>
      </c>
      <c r="D712" s="177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 t="str">
        <f t="shared" si="154"/>
        <v/>
      </c>
      <c r="N712" s="13"/>
    </row>
    <row r="713" spans="1:14" hidden="1">
      <c r="A713" s="40">
        <v>404</v>
      </c>
      <c r="B713" s="272">
        <v>4600</v>
      </c>
      <c r="C713" s="1779" t="s">
        <v>246</v>
      </c>
      <c r="D713" s="1780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 t="str">
        <f t="shared" si="154"/>
        <v/>
      </c>
      <c r="N713" s="13"/>
    </row>
    <row r="714" spans="1:14" hidden="1">
      <c r="A714" s="40">
        <v>404</v>
      </c>
      <c r="B714" s="272">
        <v>4900</v>
      </c>
      <c r="C714" s="1775" t="s">
        <v>272</v>
      </c>
      <c r="D714" s="1776"/>
      <c r="E714" s="310">
        <f t="shared" ref="E714:L714" si="161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 t="str">
        <f t="shared" si="154"/>
        <v/>
      </c>
      <c r="N714" s="13"/>
    </row>
    <row r="715" spans="1:14" hidden="1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 t="str">
        <f t="shared" si="154"/>
        <v/>
      </c>
      <c r="N715" s="13"/>
    </row>
    <row r="716" spans="1:14" hidden="1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 t="str">
        <f t="shared" si="154"/>
        <v/>
      </c>
      <c r="N716" s="13"/>
    </row>
    <row r="717" spans="1:14" hidden="1">
      <c r="A717" s="22">
        <v>495</v>
      </c>
      <c r="B717" s="365">
        <v>5100</v>
      </c>
      <c r="C717" s="1777" t="s">
        <v>247</v>
      </c>
      <c r="D717" s="1778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 t="str">
        <f t="shared" si="154"/>
        <v/>
      </c>
      <c r="N717" s="13"/>
    </row>
    <row r="718" spans="1:14" hidden="1">
      <c r="A718" s="23">
        <v>500</v>
      </c>
      <c r="B718" s="365">
        <v>5200</v>
      </c>
      <c r="C718" s="1777" t="s">
        <v>248</v>
      </c>
      <c r="D718" s="1778"/>
      <c r="E718" s="310">
        <f t="shared" ref="E718:L718" si="162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 t="str">
        <f t="shared" si="154"/>
        <v/>
      </c>
      <c r="N718" s="13"/>
    </row>
    <row r="719" spans="1:14" hidden="1">
      <c r="A719" s="23">
        <v>505</v>
      </c>
      <c r="B719" s="366"/>
      <c r="C719" s="367">
        <v>5201</v>
      </c>
      <c r="D719" s="368" t="s">
        <v>249</v>
      </c>
      <c r="E719" s="281">
        <f t="shared" ref="E719:E725" si="163">F719+G719+H719</f>
        <v>0</v>
      </c>
      <c r="F719" s="152"/>
      <c r="G719" s="153"/>
      <c r="H719" s="1418"/>
      <c r="I719" s="152"/>
      <c r="J719" s="153"/>
      <c r="K719" s="1418"/>
      <c r="L719" s="281">
        <f t="shared" ref="L719:L725" si="164">I719+J719+K719</f>
        <v>0</v>
      </c>
      <c r="M719" s="12" t="str">
        <f t="shared" si="154"/>
        <v/>
      </c>
      <c r="N719" s="13"/>
    </row>
    <row r="720" spans="1:14" hidden="1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 t="str">
        <f t="shared" si="154"/>
        <v/>
      </c>
      <c r="N720" s="13"/>
    </row>
    <row r="721" spans="1:14" hidden="1">
      <c r="A721" s="23">
        <v>515</v>
      </c>
      <c r="B721" s="366"/>
      <c r="C721" s="369">
        <v>5203</v>
      </c>
      <c r="D721" s="370" t="s">
        <v>617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 t="str">
        <f t="shared" si="154"/>
        <v/>
      </c>
      <c r="N721" s="13"/>
    </row>
    <row r="722" spans="1:14" hidden="1">
      <c r="A722" s="23">
        <v>520</v>
      </c>
      <c r="B722" s="366"/>
      <c r="C722" s="369">
        <v>5204</v>
      </c>
      <c r="D722" s="370" t="s">
        <v>618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 t="str">
        <f t="shared" si="154"/>
        <v/>
      </c>
      <c r="N722" s="13"/>
    </row>
    <row r="723" spans="1:14" hidden="1">
      <c r="A723" s="23">
        <v>525</v>
      </c>
      <c r="B723" s="366"/>
      <c r="C723" s="369">
        <v>5205</v>
      </c>
      <c r="D723" s="370" t="s">
        <v>619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 t="str">
        <f t="shared" si="154"/>
        <v/>
      </c>
      <c r="N723" s="13"/>
    </row>
    <row r="724" spans="1:14" hidden="1">
      <c r="A724" s="22">
        <v>635</v>
      </c>
      <c r="B724" s="366"/>
      <c r="C724" s="369">
        <v>5206</v>
      </c>
      <c r="D724" s="370" t="s">
        <v>620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 t="str">
        <f t="shared" si="154"/>
        <v/>
      </c>
      <c r="N724" s="13"/>
    </row>
    <row r="725" spans="1:14" hidden="1">
      <c r="A725" s="23">
        <v>640</v>
      </c>
      <c r="B725" s="366"/>
      <c r="C725" s="371">
        <v>5219</v>
      </c>
      <c r="D725" s="372" t="s">
        <v>621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 t="str">
        <f t="shared" si="154"/>
        <v/>
      </c>
      <c r="N725" s="13"/>
    </row>
    <row r="726" spans="1:14" hidden="1">
      <c r="A726" s="23">
        <v>645</v>
      </c>
      <c r="B726" s="365">
        <v>5300</v>
      </c>
      <c r="C726" s="1777" t="s">
        <v>622</v>
      </c>
      <c r="D726" s="1778"/>
      <c r="E726" s="310">
        <f t="shared" ref="E726:L726" si="165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 t="str">
        <f t="shared" si="154"/>
        <v/>
      </c>
      <c r="N726" s="13"/>
    </row>
    <row r="727" spans="1:14" hidden="1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 t="str">
        <f t="shared" si="154"/>
        <v/>
      </c>
      <c r="N727" s="13"/>
    </row>
    <row r="728" spans="1:14" hidden="1">
      <c r="A728" s="22">
        <v>655</v>
      </c>
      <c r="B728" s="366"/>
      <c r="C728" s="371">
        <v>5309</v>
      </c>
      <c r="D728" s="372" t="s">
        <v>623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 t="str">
        <f t="shared" si="154"/>
        <v/>
      </c>
      <c r="N728" s="13"/>
    </row>
    <row r="729" spans="1:14" hidden="1">
      <c r="A729" s="22">
        <v>665</v>
      </c>
      <c r="B729" s="365">
        <v>5400</v>
      </c>
      <c r="C729" s="1777" t="s">
        <v>682</v>
      </c>
      <c r="D729" s="1778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 t="str">
        <f t="shared" si="154"/>
        <v/>
      </c>
      <c r="N729" s="13"/>
    </row>
    <row r="730" spans="1:14" hidden="1">
      <c r="A730" s="22">
        <v>675</v>
      </c>
      <c r="B730" s="272">
        <v>5500</v>
      </c>
      <c r="C730" s="1775" t="s">
        <v>683</v>
      </c>
      <c r="D730" s="1776"/>
      <c r="E730" s="310">
        <f t="shared" ref="E730:L730" si="166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 t="str">
        <f t="shared" si="154"/>
        <v/>
      </c>
      <c r="N730" s="13"/>
    </row>
    <row r="731" spans="1:14" hidden="1">
      <c r="A731" s="22">
        <v>685</v>
      </c>
      <c r="B731" s="362"/>
      <c r="C731" s="279">
        <v>5501</v>
      </c>
      <c r="D731" s="311" t="s">
        <v>684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 t="str">
        <f t="shared" si="154"/>
        <v/>
      </c>
      <c r="N731" s="13"/>
    </row>
    <row r="732" spans="1:14" hidden="1">
      <c r="A732" s="23">
        <v>690</v>
      </c>
      <c r="B732" s="362"/>
      <c r="C732" s="293">
        <v>5502</v>
      </c>
      <c r="D732" s="294" t="s">
        <v>685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 t="str">
        <f t="shared" si="154"/>
        <v/>
      </c>
      <c r="N732" s="13"/>
    </row>
    <row r="733" spans="1:14" hidden="1">
      <c r="A733" s="23">
        <v>695</v>
      </c>
      <c r="B733" s="362"/>
      <c r="C733" s="293">
        <v>5503</v>
      </c>
      <c r="D733" s="363" t="s">
        <v>686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 t="str">
        <f t="shared" si="154"/>
        <v/>
      </c>
      <c r="N733" s="13"/>
    </row>
    <row r="734" spans="1:14" hidden="1">
      <c r="A734" s="22">
        <v>700</v>
      </c>
      <c r="B734" s="362"/>
      <c r="C734" s="285">
        <v>5504</v>
      </c>
      <c r="D734" s="339" t="s">
        <v>687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 t="str">
        <f t="shared" si="154"/>
        <v/>
      </c>
      <c r="N734" s="13"/>
    </row>
    <row r="735" spans="1:14" hidden="1">
      <c r="A735" s="22">
        <v>710</v>
      </c>
      <c r="B735" s="365">
        <v>5700</v>
      </c>
      <c r="C735" s="1800" t="s">
        <v>911</v>
      </c>
      <c r="D735" s="1801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 t="str">
        <f t="shared" si="154"/>
        <v/>
      </c>
      <c r="N735" s="13"/>
    </row>
    <row r="736" spans="1:14" hidden="1">
      <c r="A736" s="23">
        <v>715</v>
      </c>
      <c r="B736" s="366"/>
      <c r="C736" s="367">
        <v>5701</v>
      </c>
      <c r="D736" s="368" t="s">
        <v>688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 t="str">
        <f t="shared" si="154"/>
        <v/>
      </c>
      <c r="N736" s="13"/>
    </row>
    <row r="737" spans="1:14" hidden="1">
      <c r="A737" s="23">
        <v>720</v>
      </c>
      <c r="B737" s="366"/>
      <c r="C737" s="373">
        <v>5702</v>
      </c>
      <c r="D737" s="374" t="s">
        <v>689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 t="str">
        <f t="shared" si="154"/>
        <v/>
      </c>
      <c r="N737" s="13"/>
    </row>
    <row r="738" spans="1:14" hidden="1">
      <c r="A738" s="23">
        <v>725</v>
      </c>
      <c r="B738" s="292"/>
      <c r="C738" s="375">
        <v>4071</v>
      </c>
      <c r="D738" s="376" t="s">
        <v>690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 t="str">
        <f t="shared" si="154"/>
        <v/>
      </c>
      <c r="N738" s="13"/>
    </row>
    <row r="739" spans="1:14" hidden="1">
      <c r="A739" s="23">
        <v>730</v>
      </c>
      <c r="B739" s="582"/>
      <c r="C739" s="1802" t="s">
        <v>691</v>
      </c>
      <c r="D739" s="1803"/>
      <c r="E739" s="1438"/>
      <c r="F739" s="1438"/>
      <c r="G739" s="1438"/>
      <c r="H739" s="1438"/>
      <c r="I739" s="1438"/>
      <c r="J739" s="1438"/>
      <c r="K739" s="1438"/>
      <c r="L739" s="1439"/>
      <c r="M739" s="12" t="str">
        <f t="shared" si="154"/>
        <v/>
      </c>
      <c r="N739" s="13"/>
    </row>
    <row r="740" spans="1:14" hidden="1">
      <c r="A740" s="23">
        <v>735</v>
      </c>
      <c r="B740" s="381">
        <v>98</v>
      </c>
      <c r="C740" s="1802" t="s">
        <v>691</v>
      </c>
      <c r="D740" s="1803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 t="str">
        <f t="shared" si="154"/>
        <v/>
      </c>
      <c r="N740" s="13"/>
    </row>
    <row r="741" spans="1:14" hidden="1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 t="str">
        <f t="shared" si="154"/>
        <v/>
      </c>
      <c r="N741" s="13"/>
    </row>
    <row r="742" spans="1:14" hidden="1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 t="str">
        <f t="shared" si="154"/>
        <v/>
      </c>
      <c r="N742" s="13"/>
    </row>
    <row r="743" spans="1:14" hidden="1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 t="str">
        <f t="shared" si="154"/>
        <v/>
      </c>
      <c r="N743" s="13"/>
    </row>
    <row r="744" spans="1:14" ht="16" thickBot="1">
      <c r="A744" s="23">
        <v>755</v>
      </c>
      <c r="B744" s="1464"/>
      <c r="C744" s="393" t="s">
        <v>738</v>
      </c>
      <c r="D744" s="1432">
        <f>+B744</f>
        <v>0</v>
      </c>
      <c r="E744" s="395">
        <f t="shared" ref="E744:L744" si="167">SUM(E629,E632,E638,E646,E647,E665,E669,E675,E678,E679,E680,E681,E682,E691,E697,E698,E699,E700,E707,E711,E712,E713,E714,E717,E718,E726,E729,E730,E735)+E740</f>
        <v>16504</v>
      </c>
      <c r="F744" s="396">
        <f t="shared" si="167"/>
        <v>16504</v>
      </c>
      <c r="G744" s="397">
        <f t="shared" si="167"/>
        <v>0</v>
      </c>
      <c r="H744" s="398">
        <f t="shared" si="167"/>
        <v>0</v>
      </c>
      <c r="I744" s="396">
        <f t="shared" si="167"/>
        <v>16504</v>
      </c>
      <c r="J744" s="397">
        <f t="shared" si="167"/>
        <v>0</v>
      </c>
      <c r="K744" s="398">
        <f t="shared" si="167"/>
        <v>0</v>
      </c>
      <c r="L744" s="395">
        <f t="shared" si="167"/>
        <v>16504</v>
      </c>
      <c r="M744" s="12">
        <f>(IF($E744&lt;&gt;0,$M$2,IF($L744&lt;&gt;0,$M$2,"")))</f>
        <v>1</v>
      </c>
      <c r="N744" s="73" t="str">
        <f>LEFT(C626,1)</f>
        <v>3</v>
      </c>
    </row>
    <row r="745" spans="1:14" ht="16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4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 hidden="1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 t="str">
        <f>(IF(E742&lt;&gt;0,$G$2,IF(L742&lt;&gt;0,$G$2,"")))</f>
        <v/>
      </c>
      <c r="N747" s="65"/>
    </row>
    <row r="748" spans="1:14" hidden="1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 t="str">
        <f>(IF($E881&lt;&gt;0,$M$2,IF($L881&lt;&gt;0,$M$2,"")))</f>
        <v/>
      </c>
    </row>
    <row r="749" spans="1:14" hidden="1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 t="str">
        <f>(IF($E881&lt;&gt;0,$M$2,IF($L881&lt;&gt;0,$M$2,"")))</f>
        <v/>
      </c>
    </row>
    <row r="750" spans="1:14" hidden="1">
      <c r="A750" s="23">
        <v>790</v>
      </c>
      <c r="B750" s="1809" t="str">
        <f>$B$7</f>
        <v>ОТЧЕТНИ ДАННИ ПО ЕБК ЗА СМЕТКИТЕ ЗА СРЕДСТВАТА ОТ ЕВРОПЕЙСКИЯ СЪЮЗ - КСФ</v>
      </c>
      <c r="C750" s="1810"/>
      <c r="D750" s="1810"/>
      <c r="E750" s="242"/>
      <c r="F750" s="242"/>
      <c r="G750" s="237"/>
      <c r="H750" s="237"/>
      <c r="I750" s="237"/>
      <c r="J750" s="237"/>
      <c r="K750" s="237"/>
      <c r="L750" s="237"/>
      <c r="M750" s="7" t="str">
        <f>(IF($E881&lt;&gt;0,$M$2,IF($L881&lt;&gt;0,$M$2,"")))</f>
        <v/>
      </c>
    </row>
    <row r="751" spans="1:14" hidden="1">
      <c r="A751" s="23">
        <v>795</v>
      </c>
      <c r="B751" s="228"/>
      <c r="C751" s="391"/>
      <c r="D751" s="400"/>
      <c r="E751" s="406" t="s">
        <v>463</v>
      </c>
      <c r="F751" s="406" t="s">
        <v>832</v>
      </c>
      <c r="G751" s="237"/>
      <c r="H751" s="1362" t="s">
        <v>1248</v>
      </c>
      <c r="I751" s="1363"/>
      <c r="J751" s="1364"/>
      <c r="K751" s="237"/>
      <c r="L751" s="237"/>
      <c r="M751" s="7" t="str">
        <f>(IF($E881&lt;&gt;0,$M$2,IF($L881&lt;&gt;0,$M$2,"")))</f>
        <v/>
      </c>
    </row>
    <row r="752" spans="1:14" ht="17.5" hidden="1">
      <c r="A752" s="22">
        <v>805</v>
      </c>
      <c r="B752" s="1765" t="str">
        <f>$B$9</f>
        <v>ДЕТСКА ГРАДИНА "НАРЦИС"</v>
      </c>
      <c r="C752" s="1766"/>
      <c r="D752" s="1767"/>
      <c r="E752" s="115">
        <f>$E$9</f>
        <v>43831</v>
      </c>
      <c r="F752" s="226">
        <f>$F$9</f>
        <v>44012</v>
      </c>
      <c r="G752" s="237"/>
      <c r="H752" s="237"/>
      <c r="I752" s="237"/>
      <c r="J752" s="237"/>
      <c r="K752" s="237"/>
      <c r="L752" s="237"/>
      <c r="M752" s="7" t="str">
        <f>(IF($E881&lt;&gt;0,$M$2,IF($L881&lt;&gt;0,$M$2,"")))</f>
        <v/>
      </c>
    </row>
    <row r="753" spans="1:14" hidden="1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 t="str">
        <f>(IF($E881&lt;&gt;0,$M$2,IF($L881&lt;&gt;0,$M$2,"")))</f>
        <v/>
      </c>
    </row>
    <row r="754" spans="1:14" hidden="1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 t="str">
        <f>(IF($E881&lt;&gt;0,$M$2,IF($L881&lt;&gt;0,$M$2,"")))</f>
        <v/>
      </c>
    </row>
    <row r="755" spans="1:14" ht="17.5" hidden="1">
      <c r="A755" s="28">
        <v>525</v>
      </c>
      <c r="B755" s="1835" t="str">
        <f>$B$12</f>
        <v>Силистра</v>
      </c>
      <c r="C755" s="1836"/>
      <c r="D755" s="1837"/>
      <c r="E755" s="410" t="s">
        <v>887</v>
      </c>
      <c r="F755" s="1360" t="str">
        <f>$F$12</f>
        <v>6905</v>
      </c>
      <c r="G755" s="237"/>
      <c r="H755" s="237"/>
      <c r="I755" s="237"/>
      <c r="J755" s="237"/>
      <c r="K755" s="237"/>
      <c r="L755" s="237"/>
      <c r="M755" s="7" t="str">
        <f>(IF($E881&lt;&gt;0,$M$2,IF($L881&lt;&gt;0,$M$2,"")))</f>
        <v/>
      </c>
    </row>
    <row r="756" spans="1:14" hidden="1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 t="str">
        <f>(IF($E881&lt;&gt;0,$M$2,IF($L881&lt;&gt;0,$M$2,"")))</f>
        <v/>
      </c>
    </row>
    <row r="757" spans="1:14" ht="17.5" hidden="1">
      <c r="A757" s="23">
        <v>821</v>
      </c>
      <c r="B757" s="236"/>
      <c r="C757" s="237"/>
      <c r="D757" s="124" t="s">
        <v>888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 t="str">
        <f>(IF($E881&lt;&gt;0,$M$2,IF($L881&lt;&gt;0,$M$2,"")))</f>
        <v/>
      </c>
    </row>
    <row r="758" spans="1:14" hidden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464</v>
      </c>
      <c r="M758" s="7" t="str">
        <f>(IF($E881&lt;&gt;0,$M$2,IF($L881&lt;&gt;0,$M$2,"")))</f>
        <v/>
      </c>
    </row>
    <row r="759" spans="1:14" ht="25" hidden="1" customHeight="1">
      <c r="A759" s="23">
        <v>823</v>
      </c>
      <c r="B759" s="247"/>
      <c r="C759" s="248"/>
      <c r="D759" s="249" t="s">
        <v>709</v>
      </c>
      <c r="E759" s="1748" t="s">
        <v>2051</v>
      </c>
      <c r="F759" s="1749"/>
      <c r="G759" s="1749"/>
      <c r="H759" s="1750"/>
      <c r="I759" s="1757" t="s">
        <v>2052</v>
      </c>
      <c r="J759" s="1758"/>
      <c r="K759" s="1758"/>
      <c r="L759" s="1759"/>
      <c r="M759" s="7" t="str">
        <f>(IF($E881&lt;&gt;0,$M$2,IF($L881&lt;&gt;0,$M$2,"")))</f>
        <v/>
      </c>
    </row>
    <row r="760" spans="1:14" ht="55" hidden="1" customHeight="1" thickBot="1">
      <c r="A760" s="23">
        <v>825</v>
      </c>
      <c r="B760" s="250" t="s">
        <v>62</v>
      </c>
      <c r="C760" s="251" t="s">
        <v>465</v>
      </c>
      <c r="D760" s="252" t="s">
        <v>710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 t="str">
        <f>(IF($E881&lt;&gt;0,$M$2,IF($L881&lt;&gt;0,$M$2,"")))</f>
        <v/>
      </c>
    </row>
    <row r="761" spans="1:14" ht="18" hidden="1">
      <c r="A761" s="23"/>
      <c r="B761" s="258"/>
      <c r="C761" s="259"/>
      <c r="D761" s="260" t="s">
        <v>740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 t="str">
        <f>(IF($E881&lt;&gt;0,$M$2,IF($L881&lt;&gt;0,$M$2,"")))</f>
        <v/>
      </c>
    </row>
    <row r="762" spans="1:14" hidden="1">
      <c r="A762" s="23"/>
      <c r="B762" s="1451"/>
      <c r="C762" s="1664">
        <f>VLOOKUP(D762,OP_LIST2,2,FALSE)</f>
        <v>0</v>
      </c>
      <c r="D762" s="1452" t="s">
        <v>637</v>
      </c>
      <c r="E762" s="389"/>
      <c r="F762" s="1441"/>
      <c r="G762" s="1442"/>
      <c r="H762" s="1443"/>
      <c r="I762" s="1441"/>
      <c r="J762" s="1442"/>
      <c r="K762" s="1443"/>
      <c r="L762" s="1440"/>
      <c r="M762" s="7" t="str">
        <f>(IF($E881&lt;&gt;0,$M$2,IF($L881&lt;&gt;0,$M$2,"")))</f>
        <v/>
      </c>
    </row>
    <row r="763" spans="1:14" hidden="1">
      <c r="A763" s="23"/>
      <c r="B763" s="1454"/>
      <c r="C763" s="1459">
        <f>VLOOKUP(D764,EBK_DEIN2,2,FALSE)</f>
        <v>3311</v>
      </c>
      <c r="D763" s="1458" t="s">
        <v>789</v>
      </c>
      <c r="E763" s="389"/>
      <c r="F763" s="1444"/>
      <c r="G763" s="1445"/>
      <c r="H763" s="1446"/>
      <c r="I763" s="1444"/>
      <c r="J763" s="1445"/>
      <c r="K763" s="1446"/>
      <c r="L763" s="1440"/>
      <c r="M763" s="7" t="str">
        <f>(IF($E881&lt;&gt;0,$M$2,IF($L881&lt;&gt;0,$M$2,"")))</f>
        <v/>
      </c>
    </row>
    <row r="764" spans="1:14" hidden="1">
      <c r="A764" s="23"/>
      <c r="B764" s="1450"/>
      <c r="C764" s="1587">
        <f>+C763</f>
        <v>3311</v>
      </c>
      <c r="D764" s="1452" t="s">
        <v>1966</v>
      </c>
      <c r="E764" s="389"/>
      <c r="F764" s="1444"/>
      <c r="G764" s="1445"/>
      <c r="H764" s="1446"/>
      <c r="I764" s="1444"/>
      <c r="J764" s="1445"/>
      <c r="K764" s="1446"/>
      <c r="L764" s="1440"/>
      <c r="M764" s="7" t="str">
        <f>(IF($E881&lt;&gt;0,$M$2,IF($L881&lt;&gt;0,$M$2,"")))</f>
        <v/>
      </c>
    </row>
    <row r="765" spans="1:14" hidden="1">
      <c r="A765" s="23"/>
      <c r="B765" s="1456"/>
      <c r="C765" s="1453"/>
      <c r="D765" s="1457" t="s">
        <v>711</v>
      </c>
      <c r="E765" s="389"/>
      <c r="F765" s="1447"/>
      <c r="G765" s="1448"/>
      <c r="H765" s="1449"/>
      <c r="I765" s="1447"/>
      <c r="J765" s="1448"/>
      <c r="K765" s="1449"/>
      <c r="L765" s="1440"/>
      <c r="M765" s="7" t="str">
        <f>(IF($E881&lt;&gt;0,$M$2,IF($L881&lt;&gt;0,$M$2,"")))</f>
        <v/>
      </c>
    </row>
    <row r="766" spans="1:14" hidden="1">
      <c r="A766" s="23"/>
      <c r="B766" s="272">
        <v>100</v>
      </c>
      <c r="C766" s="1763" t="s">
        <v>741</v>
      </c>
      <c r="D766" s="1764"/>
      <c r="E766" s="273">
        <f t="shared" ref="E766:L766" si="168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 t="str">
        <f>(IF($E766&lt;&gt;0,$M$2,IF($L766&lt;&gt;0,$M$2,"")))</f>
        <v/>
      </c>
      <c r="N766" s="13"/>
    </row>
    <row r="767" spans="1:14" hidden="1">
      <c r="A767" s="23"/>
      <c r="B767" s="278"/>
      <c r="C767" s="279">
        <v>101</v>
      </c>
      <c r="D767" s="280" t="s">
        <v>742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 t="str">
        <f t="shared" ref="M767:M833" si="169">(IF($E767&lt;&gt;0,$M$2,IF($L767&lt;&gt;0,$M$2,"")))</f>
        <v/>
      </c>
      <c r="N767" s="13"/>
    </row>
    <row r="768" spans="1:14" hidden="1">
      <c r="A768" s="10"/>
      <c r="B768" s="278"/>
      <c r="C768" s="285">
        <v>102</v>
      </c>
      <c r="D768" s="286" t="s">
        <v>743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 t="str">
        <f t="shared" si="169"/>
        <v/>
      </c>
      <c r="N768" s="13"/>
    </row>
    <row r="769" spans="1:14" hidden="1">
      <c r="A769" s="10"/>
      <c r="B769" s="272">
        <v>200</v>
      </c>
      <c r="C769" s="1788" t="s">
        <v>744</v>
      </c>
      <c r="D769" s="1789"/>
      <c r="E769" s="273">
        <f t="shared" ref="E769:L769" si="170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 t="str">
        <f t="shared" si="169"/>
        <v/>
      </c>
      <c r="N769" s="13"/>
    </row>
    <row r="770" spans="1:14" hidden="1">
      <c r="A770" s="10"/>
      <c r="B770" s="291"/>
      <c r="C770" s="279">
        <v>201</v>
      </c>
      <c r="D770" s="280" t="s">
        <v>745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 t="str">
        <f t="shared" si="169"/>
        <v/>
      </c>
      <c r="N770" s="13"/>
    </row>
    <row r="771" spans="1:14" hidden="1">
      <c r="A771" s="10"/>
      <c r="B771" s="292"/>
      <c r="C771" s="293">
        <v>202</v>
      </c>
      <c r="D771" s="294" t="s">
        <v>746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 t="str">
        <f t="shared" si="169"/>
        <v/>
      </c>
      <c r="N771" s="13"/>
    </row>
    <row r="772" spans="1:14" hidden="1">
      <c r="A772" s="10"/>
      <c r="B772" s="299"/>
      <c r="C772" s="293">
        <v>205</v>
      </c>
      <c r="D772" s="294" t="s">
        <v>594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 t="str">
        <f t="shared" si="169"/>
        <v/>
      </c>
      <c r="N772" s="13"/>
    </row>
    <row r="773" spans="1:14" hidden="1">
      <c r="A773" s="10"/>
      <c r="B773" s="299"/>
      <c r="C773" s="293">
        <v>208</v>
      </c>
      <c r="D773" s="300" t="s">
        <v>595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 t="str">
        <f t="shared" si="169"/>
        <v/>
      </c>
      <c r="N773" s="13"/>
    </row>
    <row r="774" spans="1:14" hidden="1">
      <c r="A774" s="10"/>
      <c r="B774" s="291"/>
      <c r="C774" s="285">
        <v>209</v>
      </c>
      <c r="D774" s="301" t="s">
        <v>596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 t="str">
        <f t="shared" si="169"/>
        <v/>
      </c>
      <c r="N774" s="13"/>
    </row>
    <row r="775" spans="1:14" hidden="1">
      <c r="A775" s="10"/>
      <c r="B775" s="272">
        <v>500</v>
      </c>
      <c r="C775" s="1790" t="s">
        <v>193</v>
      </c>
      <c r="D775" s="1791"/>
      <c r="E775" s="273">
        <f t="shared" ref="E775:L775" si="171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 t="str">
        <f t="shared" si="169"/>
        <v/>
      </c>
      <c r="N775" s="13"/>
    </row>
    <row r="776" spans="1:14" ht="18" hidden="1" customHeight="1">
      <c r="A776" s="10"/>
      <c r="B776" s="291"/>
      <c r="C776" s="302">
        <v>551</v>
      </c>
      <c r="D776" s="303" t="s">
        <v>194</v>
      </c>
      <c r="E776" s="281">
        <f t="shared" ref="E776:E783" si="172">F776+G776+H776</f>
        <v>0</v>
      </c>
      <c r="F776" s="152"/>
      <c r="G776" s="153"/>
      <c r="H776" s="1418"/>
      <c r="I776" s="152"/>
      <c r="J776" s="153"/>
      <c r="K776" s="1418"/>
      <c r="L776" s="281">
        <f t="shared" ref="L776:L783" si="173">I776+J776+K776</f>
        <v>0</v>
      </c>
      <c r="M776" s="12" t="str">
        <f t="shared" si="169"/>
        <v/>
      </c>
      <c r="N776" s="13"/>
    </row>
    <row r="777" spans="1:14" hidden="1">
      <c r="A777" s="10"/>
      <c r="B777" s="291"/>
      <c r="C777" s="304">
        <v>552</v>
      </c>
      <c r="D777" s="305" t="s">
        <v>906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 t="str">
        <f t="shared" si="169"/>
        <v/>
      </c>
      <c r="N777" s="13"/>
    </row>
    <row r="778" spans="1:14" hidden="1">
      <c r="A778" s="10"/>
      <c r="B778" s="306"/>
      <c r="C778" s="304">
        <v>558</v>
      </c>
      <c r="D778" s="307" t="s">
        <v>868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 t="str">
        <f t="shared" si="169"/>
        <v/>
      </c>
      <c r="N778" s="13"/>
    </row>
    <row r="779" spans="1:14" hidden="1">
      <c r="A779" s="10"/>
      <c r="B779" s="306"/>
      <c r="C779" s="304">
        <v>560</v>
      </c>
      <c r="D779" s="307" t="s">
        <v>195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 t="str">
        <f t="shared" si="169"/>
        <v/>
      </c>
      <c r="N779" s="13"/>
    </row>
    <row r="780" spans="1:14" hidden="1">
      <c r="A780" s="10"/>
      <c r="B780" s="306"/>
      <c r="C780" s="304">
        <v>580</v>
      </c>
      <c r="D780" s="305" t="s">
        <v>196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 t="str">
        <f t="shared" si="169"/>
        <v/>
      </c>
      <c r="N780" s="13"/>
    </row>
    <row r="781" spans="1:14" hidden="1">
      <c r="A781" s="10"/>
      <c r="B781" s="291"/>
      <c r="C781" s="304">
        <v>588</v>
      </c>
      <c r="D781" s="305" t="s">
        <v>870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 t="str">
        <f t="shared" si="169"/>
        <v/>
      </c>
      <c r="N781" s="13"/>
    </row>
    <row r="782" spans="1:14" ht="31" hidden="1">
      <c r="A782" s="10"/>
      <c r="B782" s="291"/>
      <c r="C782" s="308">
        <v>590</v>
      </c>
      <c r="D782" s="309" t="s">
        <v>197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 t="str">
        <f t="shared" si="169"/>
        <v/>
      </c>
      <c r="N782" s="13"/>
    </row>
    <row r="783" spans="1:14" hidden="1">
      <c r="A783" s="22">
        <v>5</v>
      </c>
      <c r="B783" s="272">
        <v>800</v>
      </c>
      <c r="C783" s="1786" t="s">
        <v>198</v>
      </c>
      <c r="D783" s="1787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 t="str">
        <f t="shared" si="169"/>
        <v/>
      </c>
      <c r="N783" s="13"/>
    </row>
    <row r="784" spans="1:14" hidden="1">
      <c r="A784" s="23">
        <v>10</v>
      </c>
      <c r="B784" s="272">
        <v>1000</v>
      </c>
      <c r="C784" s="1788" t="s">
        <v>199</v>
      </c>
      <c r="D784" s="1789"/>
      <c r="E784" s="310">
        <f t="shared" ref="E784:L784" si="17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 t="str">
        <f t="shared" si="169"/>
        <v/>
      </c>
      <c r="N784" s="13"/>
    </row>
    <row r="785" spans="1:14" hidden="1">
      <c r="A785" s="23">
        <v>15</v>
      </c>
      <c r="B785" s="292"/>
      <c r="C785" s="279">
        <v>1011</v>
      </c>
      <c r="D785" s="311" t="s">
        <v>200</v>
      </c>
      <c r="E785" s="281">
        <f t="shared" ref="E785:E801" si="175">F785+G785+H785</f>
        <v>0</v>
      </c>
      <c r="F785" s="152"/>
      <c r="G785" s="153"/>
      <c r="H785" s="1418"/>
      <c r="I785" s="152"/>
      <c r="J785" s="153"/>
      <c r="K785" s="1418"/>
      <c r="L785" s="281">
        <f t="shared" ref="L785:L801" si="176">I785+J785+K785</f>
        <v>0</v>
      </c>
      <c r="M785" s="12" t="str">
        <f t="shared" si="169"/>
        <v/>
      </c>
      <c r="N785" s="13"/>
    </row>
    <row r="786" spans="1:14" hidden="1">
      <c r="A786" s="22">
        <v>35</v>
      </c>
      <c r="B786" s="292"/>
      <c r="C786" s="293">
        <v>1012</v>
      </c>
      <c r="D786" s="294" t="s">
        <v>201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 t="str">
        <f t="shared" si="169"/>
        <v/>
      </c>
      <c r="N786" s="13"/>
    </row>
    <row r="787" spans="1:14" hidden="1">
      <c r="A787" s="23">
        <v>40</v>
      </c>
      <c r="B787" s="292"/>
      <c r="C787" s="293">
        <v>1013</v>
      </c>
      <c r="D787" s="294" t="s">
        <v>202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 t="str">
        <f t="shared" si="169"/>
        <v/>
      </c>
      <c r="N787" s="13"/>
    </row>
    <row r="788" spans="1:14" hidden="1">
      <c r="A788" s="23">
        <v>45</v>
      </c>
      <c r="B788" s="292"/>
      <c r="C788" s="293">
        <v>1014</v>
      </c>
      <c r="D788" s="294" t="s">
        <v>203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 t="str">
        <f t="shared" si="169"/>
        <v/>
      </c>
      <c r="N788" s="13"/>
    </row>
    <row r="789" spans="1:14" hidden="1">
      <c r="A789" s="23">
        <v>50</v>
      </c>
      <c r="B789" s="292"/>
      <c r="C789" s="293">
        <v>1015</v>
      </c>
      <c r="D789" s="294" t="s">
        <v>204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 t="str">
        <f t="shared" si="169"/>
        <v/>
      </c>
      <c r="N789" s="13"/>
    </row>
    <row r="790" spans="1:14" hidden="1">
      <c r="A790" s="23">
        <v>55</v>
      </c>
      <c r="B790" s="292"/>
      <c r="C790" s="312">
        <v>1016</v>
      </c>
      <c r="D790" s="313" t="s">
        <v>205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 t="str">
        <f t="shared" si="169"/>
        <v/>
      </c>
      <c r="N790" s="13"/>
    </row>
    <row r="791" spans="1:14" hidden="1">
      <c r="A791" s="23">
        <v>60</v>
      </c>
      <c r="B791" s="278"/>
      <c r="C791" s="318">
        <v>1020</v>
      </c>
      <c r="D791" s="319" t="s">
        <v>206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 t="str">
        <f t="shared" si="169"/>
        <v/>
      </c>
      <c r="N791" s="13"/>
    </row>
    <row r="792" spans="1:14" hidden="1">
      <c r="A792" s="22">
        <v>65</v>
      </c>
      <c r="B792" s="292"/>
      <c r="C792" s="324">
        <v>1030</v>
      </c>
      <c r="D792" s="325" t="s">
        <v>207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 t="str">
        <f t="shared" si="169"/>
        <v/>
      </c>
      <c r="N792" s="13"/>
    </row>
    <row r="793" spans="1:14" hidden="1">
      <c r="A793" s="23">
        <v>70</v>
      </c>
      <c r="B793" s="292"/>
      <c r="C793" s="318">
        <v>1051</v>
      </c>
      <c r="D793" s="331" t="s">
        <v>208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 t="str">
        <f t="shared" si="169"/>
        <v/>
      </c>
      <c r="N793" s="13"/>
    </row>
    <row r="794" spans="1:14" hidden="1">
      <c r="A794" s="23">
        <v>75</v>
      </c>
      <c r="B794" s="292"/>
      <c r="C794" s="293">
        <v>1052</v>
      </c>
      <c r="D794" s="294" t="s">
        <v>209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 t="str">
        <f t="shared" si="169"/>
        <v/>
      </c>
      <c r="N794" s="13"/>
    </row>
    <row r="795" spans="1:14" hidden="1">
      <c r="A795" s="23">
        <v>80</v>
      </c>
      <c r="B795" s="292"/>
      <c r="C795" s="324">
        <v>1053</v>
      </c>
      <c r="D795" s="325" t="s">
        <v>871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 t="str">
        <f t="shared" si="169"/>
        <v/>
      </c>
      <c r="N795" s="13"/>
    </row>
    <row r="796" spans="1:14" hidden="1">
      <c r="A796" s="23">
        <v>80</v>
      </c>
      <c r="B796" s="292"/>
      <c r="C796" s="318">
        <v>1062</v>
      </c>
      <c r="D796" s="319" t="s">
        <v>210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 t="str">
        <f t="shared" si="169"/>
        <v/>
      </c>
      <c r="N796" s="13"/>
    </row>
    <row r="797" spans="1:14" hidden="1">
      <c r="A797" s="23">
        <v>85</v>
      </c>
      <c r="B797" s="292"/>
      <c r="C797" s="324">
        <v>1063</v>
      </c>
      <c r="D797" s="332" t="s">
        <v>798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 t="str">
        <f t="shared" si="169"/>
        <v/>
      </c>
      <c r="N797" s="13"/>
    </row>
    <row r="798" spans="1:14" hidden="1">
      <c r="A798" s="23">
        <v>90</v>
      </c>
      <c r="B798" s="292"/>
      <c r="C798" s="333">
        <v>1069</v>
      </c>
      <c r="D798" s="334" t="s">
        <v>211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 t="str">
        <f t="shared" si="169"/>
        <v/>
      </c>
      <c r="N798" s="13"/>
    </row>
    <row r="799" spans="1:14" hidden="1">
      <c r="A799" s="23">
        <v>90</v>
      </c>
      <c r="B799" s="278"/>
      <c r="C799" s="318">
        <v>1091</v>
      </c>
      <c r="D799" s="331" t="s">
        <v>907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 t="str">
        <f t="shared" si="169"/>
        <v/>
      </c>
      <c r="N799" s="13"/>
    </row>
    <row r="800" spans="1:14" hidden="1">
      <c r="A800" s="22">
        <v>115</v>
      </c>
      <c r="B800" s="292"/>
      <c r="C800" s="293">
        <v>1092</v>
      </c>
      <c r="D800" s="294" t="s">
        <v>304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 t="str">
        <f t="shared" si="169"/>
        <v/>
      </c>
      <c r="N800" s="13"/>
    </row>
    <row r="801" spans="1:14" hidden="1">
      <c r="A801" s="22">
        <v>125</v>
      </c>
      <c r="B801" s="292"/>
      <c r="C801" s="285">
        <v>1098</v>
      </c>
      <c r="D801" s="339" t="s">
        <v>212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 t="str">
        <f t="shared" si="169"/>
        <v/>
      </c>
      <c r="N801" s="13"/>
    </row>
    <row r="802" spans="1:14" hidden="1">
      <c r="A802" s="23">
        <v>130</v>
      </c>
      <c r="B802" s="272">
        <v>1900</v>
      </c>
      <c r="C802" s="1775" t="s">
        <v>271</v>
      </c>
      <c r="D802" s="1776"/>
      <c r="E802" s="310">
        <f t="shared" ref="E802:L802" si="177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 t="str">
        <f t="shared" si="169"/>
        <v/>
      </c>
      <c r="N802" s="13"/>
    </row>
    <row r="803" spans="1:14" hidden="1">
      <c r="A803" s="23">
        <v>135</v>
      </c>
      <c r="B803" s="292"/>
      <c r="C803" s="279">
        <v>1901</v>
      </c>
      <c r="D803" s="340" t="s">
        <v>908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 t="str">
        <f t="shared" si="169"/>
        <v/>
      </c>
      <c r="N803" s="13"/>
    </row>
    <row r="804" spans="1:14" hidden="1">
      <c r="A804" s="23">
        <v>140</v>
      </c>
      <c r="B804" s="341"/>
      <c r="C804" s="293">
        <v>1981</v>
      </c>
      <c r="D804" s="342" t="s">
        <v>909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 t="str">
        <f t="shared" si="169"/>
        <v/>
      </c>
      <c r="N804" s="13"/>
    </row>
    <row r="805" spans="1:14" hidden="1">
      <c r="A805" s="23">
        <v>145</v>
      </c>
      <c r="B805" s="292"/>
      <c r="C805" s="285">
        <v>1991</v>
      </c>
      <c r="D805" s="343" t="s">
        <v>910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 t="str">
        <f t="shared" si="169"/>
        <v/>
      </c>
      <c r="N805" s="13"/>
    </row>
    <row r="806" spans="1:14" hidden="1">
      <c r="A806" s="23">
        <v>150</v>
      </c>
      <c r="B806" s="272">
        <v>2100</v>
      </c>
      <c r="C806" s="1775" t="s">
        <v>719</v>
      </c>
      <c r="D806" s="1776"/>
      <c r="E806" s="310">
        <f t="shared" ref="E806:L806" si="178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 t="str">
        <f t="shared" si="169"/>
        <v/>
      </c>
      <c r="N806" s="13"/>
    </row>
    <row r="807" spans="1:14" hidden="1">
      <c r="A807" s="23">
        <v>155</v>
      </c>
      <c r="B807" s="292"/>
      <c r="C807" s="279">
        <v>2110</v>
      </c>
      <c r="D807" s="344" t="s">
        <v>213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 t="str">
        <f t="shared" si="169"/>
        <v/>
      </c>
      <c r="N807" s="13"/>
    </row>
    <row r="808" spans="1:14" hidden="1">
      <c r="A808" s="23">
        <v>160</v>
      </c>
      <c r="B808" s="341"/>
      <c r="C808" s="293">
        <v>2120</v>
      </c>
      <c r="D808" s="300" t="s">
        <v>214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 t="str">
        <f t="shared" si="169"/>
        <v/>
      </c>
      <c r="N808" s="13"/>
    </row>
    <row r="809" spans="1:14" hidden="1">
      <c r="A809" s="23">
        <v>165</v>
      </c>
      <c r="B809" s="341"/>
      <c r="C809" s="293">
        <v>2125</v>
      </c>
      <c r="D809" s="300" t="s">
        <v>215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 t="str">
        <f t="shared" si="169"/>
        <v/>
      </c>
      <c r="N809" s="13"/>
    </row>
    <row r="810" spans="1:14" hidden="1">
      <c r="A810" s="23">
        <v>175</v>
      </c>
      <c r="B810" s="291"/>
      <c r="C810" s="293">
        <v>2140</v>
      </c>
      <c r="D810" s="300" t="s">
        <v>216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 t="str">
        <f t="shared" si="169"/>
        <v/>
      </c>
      <c r="N810" s="13"/>
    </row>
    <row r="811" spans="1:14" hidden="1">
      <c r="A811" s="23">
        <v>180</v>
      </c>
      <c r="B811" s="292"/>
      <c r="C811" s="285">
        <v>2190</v>
      </c>
      <c r="D811" s="345" t="s">
        <v>217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 t="str">
        <f t="shared" si="169"/>
        <v/>
      </c>
      <c r="N811" s="13"/>
    </row>
    <row r="812" spans="1:14" hidden="1">
      <c r="A812" s="23">
        <v>185</v>
      </c>
      <c r="B812" s="272">
        <v>2200</v>
      </c>
      <c r="C812" s="1775" t="s">
        <v>218</v>
      </c>
      <c r="D812" s="1776"/>
      <c r="E812" s="310">
        <f t="shared" ref="E812:L812" si="179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 t="str">
        <f t="shared" si="169"/>
        <v/>
      </c>
      <c r="N812" s="13"/>
    </row>
    <row r="813" spans="1:14" hidden="1">
      <c r="A813" s="23">
        <v>190</v>
      </c>
      <c r="B813" s="292"/>
      <c r="C813" s="279">
        <v>2221</v>
      </c>
      <c r="D813" s="280" t="s">
        <v>305</v>
      </c>
      <c r="E813" s="281">
        <f t="shared" ref="E813:E818" si="180">F813+G813+H813</f>
        <v>0</v>
      </c>
      <c r="F813" s="152"/>
      <c r="G813" s="153"/>
      <c r="H813" s="1418"/>
      <c r="I813" s="152"/>
      <c r="J813" s="153"/>
      <c r="K813" s="1418"/>
      <c r="L813" s="281">
        <f t="shared" ref="L813:L818" si="181">I813+J813+K813</f>
        <v>0</v>
      </c>
      <c r="M813" s="12" t="str">
        <f t="shared" si="169"/>
        <v/>
      </c>
      <c r="N813" s="13"/>
    </row>
    <row r="814" spans="1:14" hidden="1">
      <c r="A814" s="23">
        <v>200</v>
      </c>
      <c r="B814" s="292"/>
      <c r="C814" s="285">
        <v>2224</v>
      </c>
      <c r="D814" s="286" t="s">
        <v>219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 t="str">
        <f t="shared" si="169"/>
        <v/>
      </c>
      <c r="N814" s="13"/>
    </row>
    <row r="815" spans="1:14" hidden="1">
      <c r="A815" s="23">
        <v>200</v>
      </c>
      <c r="B815" s="272">
        <v>2500</v>
      </c>
      <c r="C815" s="1775" t="s">
        <v>220</v>
      </c>
      <c r="D815" s="1776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 t="str">
        <f t="shared" si="169"/>
        <v/>
      </c>
      <c r="N815" s="13"/>
    </row>
    <row r="816" spans="1:14" hidden="1">
      <c r="A816" s="23">
        <v>205</v>
      </c>
      <c r="B816" s="272">
        <v>2600</v>
      </c>
      <c r="C816" s="1779" t="s">
        <v>221</v>
      </c>
      <c r="D816" s="1780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 t="str">
        <f t="shared" si="169"/>
        <v/>
      </c>
      <c r="N816" s="13"/>
    </row>
    <row r="817" spans="1:14" hidden="1">
      <c r="A817" s="23">
        <v>210</v>
      </c>
      <c r="B817" s="272">
        <v>2700</v>
      </c>
      <c r="C817" s="1779" t="s">
        <v>222</v>
      </c>
      <c r="D817" s="1780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 t="str">
        <f t="shared" si="169"/>
        <v/>
      </c>
      <c r="N817" s="13"/>
    </row>
    <row r="818" spans="1:14" ht="36" hidden="1" customHeight="1">
      <c r="A818" s="23">
        <v>215</v>
      </c>
      <c r="B818" s="272">
        <v>2800</v>
      </c>
      <c r="C818" s="1779" t="s">
        <v>1657</v>
      </c>
      <c r="D818" s="1780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 t="str">
        <f t="shared" si="169"/>
        <v/>
      </c>
      <c r="N818" s="13"/>
    </row>
    <row r="819" spans="1:14" hidden="1">
      <c r="A819" s="22">
        <v>220</v>
      </c>
      <c r="B819" s="272">
        <v>2900</v>
      </c>
      <c r="C819" s="1775" t="s">
        <v>223</v>
      </c>
      <c r="D819" s="1776"/>
      <c r="E819" s="310">
        <f>SUM(E820:E827)</f>
        <v>0</v>
      </c>
      <c r="F819" s="274">
        <f>SUM(F820:F827)</f>
        <v>0</v>
      </c>
      <c r="G819" s="274">
        <f t="shared" ref="G819:L819" si="182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 t="str">
        <f t="shared" si="169"/>
        <v/>
      </c>
      <c r="N819" s="13"/>
    </row>
    <row r="820" spans="1:14" hidden="1">
      <c r="A820" s="23">
        <v>225</v>
      </c>
      <c r="B820" s="346"/>
      <c r="C820" s="279">
        <v>2910</v>
      </c>
      <c r="D820" s="347" t="s">
        <v>1952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 t="str">
        <f t="shared" si="169"/>
        <v/>
      </c>
      <c r="N820" s="13"/>
    </row>
    <row r="821" spans="1:14" hidden="1">
      <c r="A821" s="23">
        <v>230</v>
      </c>
      <c r="B821" s="346"/>
      <c r="C821" s="279">
        <v>2920</v>
      </c>
      <c r="D821" s="347" t="s">
        <v>224</v>
      </c>
      <c r="E821" s="281">
        <f t="shared" ref="E821:E827" si="183">F821+G821+H821</f>
        <v>0</v>
      </c>
      <c r="F821" s="152"/>
      <c r="G821" s="153"/>
      <c r="H821" s="1418"/>
      <c r="I821" s="152"/>
      <c r="J821" s="153"/>
      <c r="K821" s="1418"/>
      <c r="L821" s="281">
        <f t="shared" ref="L821:L827" si="184">I821+J821+K821</f>
        <v>0</v>
      </c>
      <c r="M821" s="12" t="str">
        <f t="shared" si="169"/>
        <v/>
      </c>
      <c r="N821" s="13"/>
    </row>
    <row r="822" spans="1:14" ht="31" hidden="1">
      <c r="A822" s="23">
        <v>245</v>
      </c>
      <c r="B822" s="346"/>
      <c r="C822" s="324">
        <v>2969</v>
      </c>
      <c r="D822" s="348" t="s">
        <v>225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 t="str">
        <f t="shared" si="169"/>
        <v/>
      </c>
      <c r="N822" s="13"/>
    </row>
    <row r="823" spans="1:14" ht="31" hidden="1">
      <c r="A823" s="22">
        <v>220</v>
      </c>
      <c r="B823" s="346"/>
      <c r="C823" s="349">
        <v>2970</v>
      </c>
      <c r="D823" s="350" t="s">
        <v>226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 t="str">
        <f t="shared" si="169"/>
        <v/>
      </c>
      <c r="N823" s="13"/>
    </row>
    <row r="824" spans="1:14" hidden="1">
      <c r="A824" s="23">
        <v>225</v>
      </c>
      <c r="B824" s="346"/>
      <c r="C824" s="333">
        <v>2989</v>
      </c>
      <c r="D824" s="355" t="s">
        <v>227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 t="str">
        <f t="shared" si="169"/>
        <v/>
      </c>
      <c r="N824" s="13"/>
    </row>
    <row r="825" spans="1:14" hidden="1">
      <c r="A825" s="23">
        <v>230</v>
      </c>
      <c r="B825" s="292"/>
      <c r="C825" s="318">
        <v>2990</v>
      </c>
      <c r="D825" s="356" t="s">
        <v>1971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 t="str">
        <f t="shared" si="169"/>
        <v/>
      </c>
      <c r="N825" s="13"/>
    </row>
    <row r="826" spans="1:14" hidden="1">
      <c r="A826" s="23">
        <v>235</v>
      </c>
      <c r="B826" s="292"/>
      <c r="C826" s="318">
        <v>2991</v>
      </c>
      <c r="D826" s="356" t="s">
        <v>228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 t="str">
        <f t="shared" si="169"/>
        <v/>
      </c>
      <c r="N826" s="13"/>
    </row>
    <row r="827" spans="1:14" hidden="1">
      <c r="A827" s="23">
        <v>240</v>
      </c>
      <c r="B827" s="292"/>
      <c r="C827" s="285">
        <v>2992</v>
      </c>
      <c r="D827" s="357" t="s">
        <v>229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 t="str">
        <f t="shared" si="169"/>
        <v/>
      </c>
      <c r="N827" s="13"/>
    </row>
    <row r="828" spans="1:14" hidden="1">
      <c r="A828" s="23">
        <v>245</v>
      </c>
      <c r="B828" s="272">
        <v>3300</v>
      </c>
      <c r="C828" s="358" t="s">
        <v>2002</v>
      </c>
      <c r="D828" s="1666"/>
      <c r="E828" s="310">
        <f t="shared" ref="E828:L828" si="185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 t="str">
        <f t="shared" si="169"/>
        <v/>
      </c>
      <c r="N828" s="13"/>
    </row>
    <row r="829" spans="1:14" hidden="1">
      <c r="A829" s="22">
        <v>250</v>
      </c>
      <c r="B829" s="291"/>
      <c r="C829" s="279">
        <v>3301</v>
      </c>
      <c r="D829" s="359" t="s">
        <v>230</v>
      </c>
      <c r="E829" s="281">
        <f t="shared" ref="E829:E836" si="18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t="shared" ref="L829:L836" si="187">I829+J829+K829</f>
        <v>0</v>
      </c>
      <c r="M829" s="12" t="str">
        <f t="shared" si="169"/>
        <v/>
      </c>
      <c r="N829" s="13"/>
    </row>
    <row r="830" spans="1:14" hidden="1">
      <c r="A830" s="23">
        <v>255</v>
      </c>
      <c r="B830" s="291"/>
      <c r="C830" s="293">
        <v>3302</v>
      </c>
      <c r="D830" s="360" t="s">
        <v>712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 t="str">
        <f t="shared" si="169"/>
        <v/>
      </c>
      <c r="N830" s="13"/>
    </row>
    <row r="831" spans="1:14" hidden="1">
      <c r="A831" s="23">
        <v>265</v>
      </c>
      <c r="B831" s="291"/>
      <c r="C831" s="293">
        <v>3303</v>
      </c>
      <c r="D831" s="360" t="s">
        <v>231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 t="str">
        <f t="shared" si="169"/>
        <v/>
      </c>
      <c r="N831" s="13"/>
    </row>
    <row r="832" spans="1:14" hidden="1">
      <c r="A832" s="22">
        <v>270</v>
      </c>
      <c r="B832" s="291"/>
      <c r="C832" s="293">
        <v>3304</v>
      </c>
      <c r="D832" s="360" t="s">
        <v>232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 t="str">
        <f t="shared" si="169"/>
        <v/>
      </c>
      <c r="N832" s="13"/>
    </row>
    <row r="833" spans="1:14" ht="31" hidden="1">
      <c r="A833" s="22">
        <v>290</v>
      </c>
      <c r="B833" s="291"/>
      <c r="C833" s="285">
        <v>3306</v>
      </c>
      <c r="D833" s="361" t="s">
        <v>1654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 t="str">
        <f t="shared" si="169"/>
        <v/>
      </c>
      <c r="N833" s="13"/>
    </row>
    <row r="834" spans="1:14" hidden="1">
      <c r="A834" s="39">
        <v>320</v>
      </c>
      <c r="B834" s="272">
        <v>3900</v>
      </c>
      <c r="C834" s="1775" t="s">
        <v>233</v>
      </c>
      <c r="D834" s="1776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 t="str">
        <f t="shared" ref="M834:M880" si="188">(IF($E834&lt;&gt;0,$M$2,IF($L834&lt;&gt;0,$M$2,"")))</f>
        <v/>
      </c>
      <c r="N834" s="13"/>
    </row>
    <row r="835" spans="1:14" hidden="1">
      <c r="A835" s="22">
        <v>330</v>
      </c>
      <c r="B835" s="272">
        <v>4000</v>
      </c>
      <c r="C835" s="1775" t="s">
        <v>234</v>
      </c>
      <c r="D835" s="1776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 t="str">
        <f t="shared" si="188"/>
        <v/>
      </c>
      <c r="N835" s="13"/>
    </row>
    <row r="836" spans="1:14" hidden="1">
      <c r="A836" s="22">
        <v>350</v>
      </c>
      <c r="B836" s="272">
        <v>4100</v>
      </c>
      <c r="C836" s="1775" t="s">
        <v>235</v>
      </c>
      <c r="D836" s="1776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 t="str">
        <f t="shared" si="188"/>
        <v/>
      </c>
      <c r="N836" s="13"/>
    </row>
    <row r="837" spans="1:14" hidden="1">
      <c r="A837" s="23">
        <v>355</v>
      </c>
      <c r="B837" s="272">
        <v>4200</v>
      </c>
      <c r="C837" s="1775" t="s">
        <v>236</v>
      </c>
      <c r="D837" s="1776"/>
      <c r="E837" s="310">
        <f t="shared" ref="E837:L837" si="189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 t="str">
        <f t="shared" si="188"/>
        <v/>
      </c>
      <c r="N837" s="13"/>
    </row>
    <row r="838" spans="1:14" hidden="1">
      <c r="A838" s="23">
        <v>355</v>
      </c>
      <c r="B838" s="362"/>
      <c r="C838" s="279">
        <v>4201</v>
      </c>
      <c r="D838" s="280" t="s">
        <v>237</v>
      </c>
      <c r="E838" s="281">
        <f t="shared" ref="E838:E843" si="190">F838+G838+H838</f>
        <v>0</v>
      </c>
      <c r="F838" s="152"/>
      <c r="G838" s="153"/>
      <c r="H838" s="1418"/>
      <c r="I838" s="152"/>
      <c r="J838" s="153"/>
      <c r="K838" s="1418"/>
      <c r="L838" s="281">
        <f t="shared" ref="L838:L843" si="191">I838+J838+K838</f>
        <v>0</v>
      </c>
      <c r="M838" s="12" t="str">
        <f t="shared" si="188"/>
        <v/>
      </c>
      <c r="N838" s="13"/>
    </row>
    <row r="839" spans="1:14" hidden="1">
      <c r="A839" s="23">
        <v>375</v>
      </c>
      <c r="B839" s="362"/>
      <c r="C839" s="293">
        <v>4202</v>
      </c>
      <c r="D839" s="363" t="s">
        <v>238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 t="str">
        <f t="shared" si="188"/>
        <v/>
      </c>
      <c r="N839" s="13"/>
    </row>
    <row r="840" spans="1:14" hidden="1">
      <c r="A840" s="23">
        <v>380</v>
      </c>
      <c r="B840" s="362"/>
      <c r="C840" s="293">
        <v>4214</v>
      </c>
      <c r="D840" s="363" t="s">
        <v>239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 t="str">
        <f t="shared" si="188"/>
        <v/>
      </c>
      <c r="N840" s="13"/>
    </row>
    <row r="841" spans="1:14" hidden="1">
      <c r="A841" s="23">
        <v>385</v>
      </c>
      <c r="B841" s="362"/>
      <c r="C841" s="293">
        <v>4217</v>
      </c>
      <c r="D841" s="363" t="s">
        <v>240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 t="str">
        <f t="shared" si="188"/>
        <v/>
      </c>
      <c r="N841" s="13"/>
    </row>
    <row r="842" spans="1:14" hidden="1">
      <c r="A842" s="23">
        <v>390</v>
      </c>
      <c r="B842" s="362"/>
      <c r="C842" s="293">
        <v>4218</v>
      </c>
      <c r="D842" s="294" t="s">
        <v>241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 t="str">
        <f t="shared" si="188"/>
        <v/>
      </c>
      <c r="N842" s="13"/>
    </row>
    <row r="843" spans="1:14" hidden="1">
      <c r="A843" s="23">
        <v>390</v>
      </c>
      <c r="B843" s="362"/>
      <c r="C843" s="285">
        <v>4219</v>
      </c>
      <c r="D843" s="343" t="s">
        <v>242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 t="str">
        <f t="shared" si="188"/>
        <v/>
      </c>
      <c r="N843" s="13"/>
    </row>
    <row r="844" spans="1:14" hidden="1">
      <c r="A844" s="23">
        <v>395</v>
      </c>
      <c r="B844" s="272">
        <v>4300</v>
      </c>
      <c r="C844" s="1775" t="s">
        <v>1658</v>
      </c>
      <c r="D844" s="1776"/>
      <c r="E844" s="310">
        <f t="shared" ref="E844:L844" si="192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 t="str">
        <f t="shared" si="188"/>
        <v/>
      </c>
      <c r="N844" s="13"/>
    </row>
    <row r="845" spans="1:14" hidden="1">
      <c r="A845" s="18">
        <v>397</v>
      </c>
      <c r="B845" s="362"/>
      <c r="C845" s="279">
        <v>4301</v>
      </c>
      <c r="D845" s="311" t="s">
        <v>243</v>
      </c>
      <c r="E845" s="281">
        <f t="shared" ref="E845:E850" si="193">F845+G845+H845</f>
        <v>0</v>
      </c>
      <c r="F845" s="152"/>
      <c r="G845" s="153"/>
      <c r="H845" s="1418"/>
      <c r="I845" s="152"/>
      <c r="J845" s="153"/>
      <c r="K845" s="1418"/>
      <c r="L845" s="281">
        <f t="shared" ref="L845:L850" si="194">I845+J845+K845</f>
        <v>0</v>
      </c>
      <c r="M845" s="12" t="str">
        <f t="shared" si="188"/>
        <v/>
      </c>
      <c r="N845" s="13"/>
    </row>
    <row r="846" spans="1:14" hidden="1">
      <c r="A846" s="14">
        <v>398</v>
      </c>
      <c r="B846" s="362"/>
      <c r="C846" s="293">
        <v>4302</v>
      </c>
      <c r="D846" s="363" t="s">
        <v>244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 t="str">
        <f t="shared" si="188"/>
        <v/>
      </c>
      <c r="N846" s="13"/>
    </row>
    <row r="847" spans="1:14" hidden="1">
      <c r="A847" s="14">
        <v>399</v>
      </c>
      <c r="B847" s="362"/>
      <c r="C847" s="285">
        <v>4309</v>
      </c>
      <c r="D847" s="301" t="s">
        <v>245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 t="str">
        <f t="shared" si="188"/>
        <v/>
      </c>
      <c r="N847" s="13"/>
    </row>
    <row r="848" spans="1:14" hidden="1">
      <c r="A848" s="14">
        <v>400</v>
      </c>
      <c r="B848" s="272">
        <v>4400</v>
      </c>
      <c r="C848" s="1775" t="s">
        <v>1655</v>
      </c>
      <c r="D848" s="1776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 t="str">
        <f t="shared" si="188"/>
        <v/>
      </c>
      <c r="N848" s="13"/>
    </row>
    <row r="849" spans="1:14" hidden="1">
      <c r="A849" s="14">
        <v>401</v>
      </c>
      <c r="B849" s="272">
        <v>4500</v>
      </c>
      <c r="C849" s="1775" t="s">
        <v>1656</v>
      </c>
      <c r="D849" s="1776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 t="str">
        <f t="shared" si="188"/>
        <v/>
      </c>
      <c r="N849" s="13"/>
    </row>
    <row r="850" spans="1:14" hidden="1">
      <c r="A850" s="40">
        <v>404</v>
      </c>
      <c r="B850" s="272">
        <v>4600</v>
      </c>
      <c r="C850" s="1779" t="s">
        <v>246</v>
      </c>
      <c r="D850" s="1780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 t="str">
        <f t="shared" si="188"/>
        <v/>
      </c>
      <c r="N850" s="13"/>
    </row>
    <row r="851" spans="1:14" hidden="1">
      <c r="A851" s="40">
        <v>404</v>
      </c>
      <c r="B851" s="272">
        <v>4900</v>
      </c>
      <c r="C851" s="1775" t="s">
        <v>272</v>
      </c>
      <c r="D851" s="1776"/>
      <c r="E851" s="310">
        <f t="shared" ref="E851:L851" si="195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 t="str">
        <f t="shared" si="188"/>
        <v/>
      </c>
      <c r="N851" s="13"/>
    </row>
    <row r="852" spans="1:14" hidden="1">
      <c r="A852" s="22">
        <v>440</v>
      </c>
      <c r="B852" s="362"/>
      <c r="C852" s="279">
        <v>4901</v>
      </c>
      <c r="D852" s="364" t="s">
        <v>273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 t="str">
        <f t="shared" si="188"/>
        <v/>
      </c>
      <c r="N852" s="13"/>
    </row>
    <row r="853" spans="1:14" hidden="1">
      <c r="A853" s="22">
        <v>450</v>
      </c>
      <c r="B853" s="362"/>
      <c r="C853" s="285">
        <v>4902</v>
      </c>
      <c r="D853" s="301" t="s">
        <v>274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 t="str">
        <f t="shared" si="188"/>
        <v/>
      </c>
      <c r="N853" s="13"/>
    </row>
    <row r="854" spans="1:14" hidden="1">
      <c r="A854" s="22">
        <v>495</v>
      </c>
      <c r="B854" s="365">
        <v>5100</v>
      </c>
      <c r="C854" s="1777" t="s">
        <v>247</v>
      </c>
      <c r="D854" s="1778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 t="str">
        <f t="shared" si="188"/>
        <v/>
      </c>
      <c r="N854" s="13"/>
    </row>
    <row r="855" spans="1:14" hidden="1">
      <c r="A855" s="23">
        <v>500</v>
      </c>
      <c r="B855" s="365">
        <v>5200</v>
      </c>
      <c r="C855" s="1777" t="s">
        <v>248</v>
      </c>
      <c r="D855" s="1778"/>
      <c r="E855" s="310">
        <f t="shared" ref="E855:L855" si="196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 t="str">
        <f t="shared" si="188"/>
        <v/>
      </c>
      <c r="N855" s="13"/>
    </row>
    <row r="856" spans="1:14" hidden="1">
      <c r="A856" s="23">
        <v>505</v>
      </c>
      <c r="B856" s="366"/>
      <c r="C856" s="367">
        <v>5201</v>
      </c>
      <c r="D856" s="368" t="s">
        <v>249</v>
      </c>
      <c r="E856" s="281">
        <f t="shared" ref="E856:E862" si="197">F856+G856+H856</f>
        <v>0</v>
      </c>
      <c r="F856" s="152"/>
      <c r="G856" s="153"/>
      <c r="H856" s="1418"/>
      <c r="I856" s="152"/>
      <c r="J856" s="153"/>
      <c r="K856" s="1418"/>
      <c r="L856" s="281">
        <f t="shared" ref="L856:L862" si="198">I856+J856+K856</f>
        <v>0</v>
      </c>
      <c r="M856" s="12" t="str">
        <f t="shared" si="188"/>
        <v/>
      </c>
      <c r="N856" s="13"/>
    </row>
    <row r="857" spans="1:14" hidden="1">
      <c r="A857" s="23">
        <v>510</v>
      </c>
      <c r="B857" s="366"/>
      <c r="C857" s="369">
        <v>5202</v>
      </c>
      <c r="D857" s="370" t="s">
        <v>250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 t="str">
        <f t="shared" si="188"/>
        <v/>
      </c>
      <c r="N857" s="13"/>
    </row>
    <row r="858" spans="1:14" hidden="1">
      <c r="A858" s="23">
        <v>515</v>
      </c>
      <c r="B858" s="366"/>
      <c r="C858" s="369">
        <v>5203</v>
      </c>
      <c r="D858" s="370" t="s">
        <v>617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 t="str">
        <f t="shared" si="188"/>
        <v/>
      </c>
      <c r="N858" s="13"/>
    </row>
    <row r="859" spans="1:14" hidden="1">
      <c r="A859" s="23">
        <v>520</v>
      </c>
      <c r="B859" s="366"/>
      <c r="C859" s="369">
        <v>5204</v>
      </c>
      <c r="D859" s="370" t="s">
        <v>618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 t="str">
        <f t="shared" si="188"/>
        <v/>
      </c>
      <c r="N859" s="13"/>
    </row>
    <row r="860" spans="1:14" hidden="1">
      <c r="A860" s="23">
        <v>525</v>
      </c>
      <c r="B860" s="366"/>
      <c r="C860" s="369">
        <v>5205</v>
      </c>
      <c r="D860" s="370" t="s">
        <v>619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 t="str">
        <f t="shared" si="188"/>
        <v/>
      </c>
      <c r="N860" s="13"/>
    </row>
    <row r="861" spans="1:14" hidden="1">
      <c r="A861" s="22">
        <v>635</v>
      </c>
      <c r="B861" s="366"/>
      <c r="C861" s="369">
        <v>5206</v>
      </c>
      <c r="D861" s="370" t="s">
        <v>620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 t="str">
        <f t="shared" si="188"/>
        <v/>
      </c>
      <c r="N861" s="13"/>
    </row>
    <row r="862" spans="1:14" hidden="1">
      <c r="A862" s="23">
        <v>640</v>
      </c>
      <c r="B862" s="366"/>
      <c r="C862" s="371">
        <v>5219</v>
      </c>
      <c r="D862" s="372" t="s">
        <v>621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 t="str">
        <f t="shared" si="188"/>
        <v/>
      </c>
      <c r="N862" s="13"/>
    </row>
    <row r="863" spans="1:14" hidden="1">
      <c r="A863" s="23">
        <v>645</v>
      </c>
      <c r="B863" s="365">
        <v>5300</v>
      </c>
      <c r="C863" s="1777" t="s">
        <v>622</v>
      </c>
      <c r="D863" s="1778"/>
      <c r="E863" s="310">
        <f t="shared" ref="E863:L863" si="199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 t="str">
        <f t="shared" si="188"/>
        <v/>
      </c>
      <c r="N863" s="13"/>
    </row>
    <row r="864" spans="1:14" hidden="1">
      <c r="A864" s="23">
        <v>650</v>
      </c>
      <c r="B864" s="366"/>
      <c r="C864" s="367">
        <v>5301</v>
      </c>
      <c r="D864" s="368" t="s">
        <v>306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 t="str">
        <f t="shared" si="188"/>
        <v/>
      </c>
      <c r="N864" s="13"/>
    </row>
    <row r="865" spans="1:14" hidden="1">
      <c r="A865" s="22">
        <v>655</v>
      </c>
      <c r="B865" s="366"/>
      <c r="C865" s="371">
        <v>5309</v>
      </c>
      <c r="D865" s="372" t="s">
        <v>623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 t="str">
        <f t="shared" si="188"/>
        <v/>
      </c>
      <c r="N865" s="13"/>
    </row>
    <row r="866" spans="1:14" hidden="1">
      <c r="A866" s="22">
        <v>665</v>
      </c>
      <c r="B866" s="365">
        <v>5400</v>
      </c>
      <c r="C866" s="1777" t="s">
        <v>682</v>
      </c>
      <c r="D866" s="1778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 t="str">
        <f t="shared" si="188"/>
        <v/>
      </c>
      <c r="N866" s="13"/>
    </row>
    <row r="867" spans="1:14" hidden="1">
      <c r="A867" s="22">
        <v>675</v>
      </c>
      <c r="B867" s="272">
        <v>5500</v>
      </c>
      <c r="C867" s="1775" t="s">
        <v>683</v>
      </c>
      <c r="D867" s="1776"/>
      <c r="E867" s="310">
        <f t="shared" ref="E867:L867" si="200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 t="str">
        <f t="shared" si="188"/>
        <v/>
      </c>
      <c r="N867" s="13"/>
    </row>
    <row r="868" spans="1:14" hidden="1">
      <c r="A868" s="22">
        <v>685</v>
      </c>
      <c r="B868" s="362"/>
      <c r="C868" s="279">
        <v>5501</v>
      </c>
      <c r="D868" s="311" t="s">
        <v>684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 t="str">
        <f t="shared" si="188"/>
        <v/>
      </c>
      <c r="N868" s="13"/>
    </row>
    <row r="869" spans="1:14" hidden="1">
      <c r="A869" s="23">
        <v>690</v>
      </c>
      <c r="B869" s="362"/>
      <c r="C869" s="293">
        <v>5502</v>
      </c>
      <c r="D869" s="294" t="s">
        <v>685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 t="str">
        <f t="shared" si="188"/>
        <v/>
      </c>
      <c r="N869" s="13"/>
    </row>
    <row r="870" spans="1:14" hidden="1">
      <c r="A870" s="23">
        <v>695</v>
      </c>
      <c r="B870" s="362"/>
      <c r="C870" s="293">
        <v>5503</v>
      </c>
      <c r="D870" s="363" t="s">
        <v>686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 t="str">
        <f t="shared" si="188"/>
        <v/>
      </c>
      <c r="N870" s="13"/>
    </row>
    <row r="871" spans="1:14" hidden="1">
      <c r="A871" s="22">
        <v>700</v>
      </c>
      <c r="B871" s="362"/>
      <c r="C871" s="285">
        <v>5504</v>
      </c>
      <c r="D871" s="339" t="s">
        <v>687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 t="str">
        <f t="shared" si="188"/>
        <v/>
      </c>
      <c r="N871" s="13"/>
    </row>
    <row r="872" spans="1:14" hidden="1">
      <c r="A872" s="22">
        <v>710</v>
      </c>
      <c r="B872" s="365">
        <v>5700</v>
      </c>
      <c r="C872" s="1800" t="s">
        <v>911</v>
      </c>
      <c r="D872" s="1801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 t="str">
        <f t="shared" si="188"/>
        <v/>
      </c>
      <c r="N872" s="13"/>
    </row>
    <row r="873" spans="1:14" hidden="1">
      <c r="A873" s="23">
        <v>715</v>
      </c>
      <c r="B873" s="366"/>
      <c r="C873" s="367">
        <v>5701</v>
      </c>
      <c r="D873" s="368" t="s">
        <v>688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 t="str">
        <f t="shared" si="188"/>
        <v/>
      </c>
      <c r="N873" s="13"/>
    </row>
    <row r="874" spans="1:14" hidden="1">
      <c r="A874" s="23">
        <v>720</v>
      </c>
      <c r="B874" s="366"/>
      <c r="C874" s="373">
        <v>5702</v>
      </c>
      <c r="D874" s="374" t="s">
        <v>689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 t="str">
        <f t="shared" si="188"/>
        <v/>
      </c>
      <c r="N874" s="13"/>
    </row>
    <row r="875" spans="1:14" hidden="1">
      <c r="A875" s="23">
        <v>725</v>
      </c>
      <c r="B875" s="292"/>
      <c r="C875" s="375">
        <v>4071</v>
      </c>
      <c r="D875" s="376" t="s">
        <v>690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 t="str">
        <f t="shared" si="188"/>
        <v/>
      </c>
      <c r="N875" s="13"/>
    </row>
    <row r="876" spans="1:14" hidden="1">
      <c r="A876" s="23">
        <v>730</v>
      </c>
      <c r="B876" s="582"/>
      <c r="C876" s="1802" t="s">
        <v>691</v>
      </c>
      <c r="D876" s="1803"/>
      <c r="E876" s="1438"/>
      <c r="F876" s="1438"/>
      <c r="G876" s="1438"/>
      <c r="H876" s="1438"/>
      <c r="I876" s="1438"/>
      <c r="J876" s="1438"/>
      <c r="K876" s="1438"/>
      <c r="L876" s="1439"/>
      <c r="M876" s="12" t="str">
        <f t="shared" si="188"/>
        <v/>
      </c>
      <c r="N876" s="13"/>
    </row>
    <row r="877" spans="1:14" hidden="1">
      <c r="A877" s="23">
        <v>735</v>
      </c>
      <c r="B877" s="381">
        <v>98</v>
      </c>
      <c r="C877" s="1802" t="s">
        <v>691</v>
      </c>
      <c r="D877" s="1803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 t="str">
        <f t="shared" si="188"/>
        <v/>
      </c>
      <c r="N877" s="13"/>
    </row>
    <row r="878" spans="1:14" hidden="1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 t="str">
        <f t="shared" si="188"/>
        <v/>
      </c>
      <c r="N878" s="13"/>
    </row>
    <row r="879" spans="1:14" hidden="1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 t="str">
        <f t="shared" si="188"/>
        <v/>
      </c>
      <c r="N879" s="13"/>
    </row>
    <row r="880" spans="1:14" hidden="1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 t="str">
        <f t="shared" si="188"/>
        <v/>
      </c>
      <c r="N880" s="13"/>
    </row>
    <row r="881" spans="1:14" ht="16" hidden="1" thickBot="1">
      <c r="A881" s="23">
        <v>755</v>
      </c>
      <c r="B881" s="1464"/>
      <c r="C881" s="393" t="s">
        <v>738</v>
      </c>
      <c r="D881" s="1432">
        <f>+B881</f>
        <v>0</v>
      </c>
      <c r="E881" s="395">
        <f t="shared" ref="E881:L881" si="20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 t="str">
        <f>(IF($E881&lt;&gt;0,$M$2,IF($L881&lt;&gt;0,$M$2,"")))</f>
        <v/>
      </c>
      <c r="N881" s="73" t="str">
        <f>LEFT(C763,1)</f>
        <v>3</v>
      </c>
    </row>
    <row r="882" spans="1:14" hidden="1">
      <c r="A882" s="23">
        <v>760</v>
      </c>
      <c r="B882" s="79" t="s">
        <v>120</v>
      </c>
      <c r="C882" s="1"/>
      <c r="L882" s="6"/>
      <c r="M882" s="7" t="str">
        <f>(IF($E881&lt;&gt;0,$M$2,IF($L881&lt;&gt;0,$M$2,"")))</f>
        <v/>
      </c>
    </row>
    <row r="883" spans="1:14" hidden="1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 t="str">
        <f>(IF($E881&lt;&gt;0,$M$2,IF($L881&lt;&gt;0,$M$2,"")))</f>
        <v/>
      </c>
    </row>
    <row r="884" spans="1:14" ht="18" hidden="1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 t="str">
        <f>(IF(E879&lt;&gt;0,$G$2,IF(L879&lt;&gt;0,$G$2,"")))</f>
        <v/>
      </c>
      <c r="N884" s="65"/>
    </row>
    <row r="885" spans="1:14" hidden="1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 t="str">
        <f>(IF($E1018&lt;&gt;0,$M$2,IF($L1018&lt;&gt;0,$M$2,"")))</f>
        <v/>
      </c>
    </row>
    <row r="886" spans="1:14" hidden="1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 t="str">
        <f>(IF($E1018&lt;&gt;0,$M$2,IF($L1018&lt;&gt;0,$M$2,"")))</f>
        <v/>
      </c>
    </row>
    <row r="887" spans="1:14" hidden="1">
      <c r="A887" s="23">
        <v>790</v>
      </c>
      <c r="B887" s="1809" t="str">
        <f>$B$7</f>
        <v>ОТЧЕТНИ ДАННИ ПО ЕБК ЗА СМЕТКИТЕ ЗА СРЕДСТВАТА ОТ ЕВРОПЕЙСКИЯ СЪЮЗ - КСФ</v>
      </c>
      <c r="C887" s="1810"/>
      <c r="D887" s="1810"/>
      <c r="E887" s="242"/>
      <c r="F887" s="242"/>
      <c r="G887" s="237"/>
      <c r="H887" s="237"/>
      <c r="I887" s="237"/>
      <c r="J887" s="237"/>
      <c r="K887" s="237"/>
      <c r="L887" s="237"/>
      <c r="M887" s="7" t="str">
        <f>(IF($E1018&lt;&gt;0,$M$2,IF($L1018&lt;&gt;0,$M$2,"")))</f>
        <v/>
      </c>
    </row>
    <row r="888" spans="1:14" hidden="1">
      <c r="A888" s="23">
        <v>795</v>
      </c>
      <c r="B888" s="228"/>
      <c r="C888" s="391"/>
      <c r="D888" s="400"/>
      <c r="E888" s="406" t="s">
        <v>463</v>
      </c>
      <c r="F888" s="406" t="s">
        <v>832</v>
      </c>
      <c r="G888" s="237"/>
      <c r="H888" s="1362" t="s">
        <v>1248</v>
      </c>
      <c r="I888" s="1363"/>
      <c r="J888" s="1364"/>
      <c r="K888" s="237"/>
      <c r="L888" s="237"/>
      <c r="M888" s="7" t="str">
        <f>(IF($E1018&lt;&gt;0,$M$2,IF($L1018&lt;&gt;0,$M$2,"")))</f>
        <v/>
      </c>
    </row>
    <row r="889" spans="1:14" ht="17.5" hidden="1">
      <c r="A889" s="22">
        <v>805</v>
      </c>
      <c r="B889" s="1765" t="str">
        <f>$B$9</f>
        <v>ДЕТСКА ГРАДИНА "НАРЦИС"</v>
      </c>
      <c r="C889" s="1766"/>
      <c r="D889" s="1767"/>
      <c r="E889" s="115">
        <f>$E$9</f>
        <v>43831</v>
      </c>
      <c r="F889" s="226">
        <f>$F$9</f>
        <v>44012</v>
      </c>
      <c r="G889" s="237"/>
      <c r="H889" s="237"/>
      <c r="I889" s="237"/>
      <c r="J889" s="237"/>
      <c r="K889" s="237"/>
      <c r="L889" s="237"/>
      <c r="M889" s="7" t="str">
        <f>(IF($E1018&lt;&gt;0,$M$2,IF($L1018&lt;&gt;0,$M$2,"")))</f>
        <v/>
      </c>
    </row>
    <row r="890" spans="1:14" hidden="1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 t="str">
        <f>(IF($E1018&lt;&gt;0,$M$2,IF($L1018&lt;&gt;0,$M$2,"")))</f>
        <v/>
      </c>
    </row>
    <row r="891" spans="1:14" hidden="1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 t="str">
        <f>(IF($E1018&lt;&gt;0,$M$2,IF($L1018&lt;&gt;0,$M$2,"")))</f>
        <v/>
      </c>
    </row>
    <row r="892" spans="1:14" ht="17.5" hidden="1">
      <c r="A892" s="28">
        <v>525</v>
      </c>
      <c r="B892" s="1835" t="str">
        <f>$B$12</f>
        <v>Силистра</v>
      </c>
      <c r="C892" s="1836"/>
      <c r="D892" s="1837"/>
      <c r="E892" s="410" t="s">
        <v>887</v>
      </c>
      <c r="F892" s="1360" t="str">
        <f>$F$12</f>
        <v>6905</v>
      </c>
      <c r="G892" s="237"/>
      <c r="H892" s="237"/>
      <c r="I892" s="237"/>
      <c r="J892" s="237"/>
      <c r="K892" s="237"/>
      <c r="L892" s="237"/>
      <c r="M892" s="7" t="str">
        <f>(IF($E1018&lt;&gt;0,$M$2,IF($L1018&lt;&gt;0,$M$2,"")))</f>
        <v/>
      </c>
    </row>
    <row r="893" spans="1:14" hidden="1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 t="str">
        <f>(IF($E1018&lt;&gt;0,$M$2,IF($L1018&lt;&gt;0,$M$2,"")))</f>
        <v/>
      </c>
    </row>
    <row r="894" spans="1:14" ht="17.5" hidden="1">
      <c r="A894" s="23">
        <v>821</v>
      </c>
      <c r="B894" s="236"/>
      <c r="C894" s="237"/>
      <c r="D894" s="124" t="s">
        <v>888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 t="str">
        <f>(IF($E1018&lt;&gt;0,$M$2,IF($L1018&lt;&gt;0,$M$2,"")))</f>
        <v/>
      </c>
    </row>
    <row r="895" spans="1:14" hidden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464</v>
      </c>
      <c r="M895" s="7" t="str">
        <f>(IF($E1018&lt;&gt;0,$M$2,IF($L1018&lt;&gt;0,$M$2,"")))</f>
        <v/>
      </c>
    </row>
    <row r="896" spans="1:14" ht="25" hidden="1" customHeight="1">
      <c r="A896" s="23">
        <v>823</v>
      </c>
      <c r="B896" s="247"/>
      <c r="C896" s="248"/>
      <c r="D896" s="249" t="s">
        <v>709</v>
      </c>
      <c r="E896" s="1748" t="s">
        <v>2051</v>
      </c>
      <c r="F896" s="1749"/>
      <c r="G896" s="1749"/>
      <c r="H896" s="1750"/>
      <c r="I896" s="1757" t="s">
        <v>2052</v>
      </c>
      <c r="J896" s="1758"/>
      <c r="K896" s="1758"/>
      <c r="L896" s="1759"/>
      <c r="M896" s="7" t="str">
        <f>(IF($E1018&lt;&gt;0,$M$2,IF($L1018&lt;&gt;0,$M$2,"")))</f>
        <v/>
      </c>
    </row>
    <row r="897" spans="1:14" ht="55" hidden="1" customHeight="1" thickBot="1">
      <c r="A897" s="23">
        <v>825</v>
      </c>
      <c r="B897" s="250" t="s">
        <v>62</v>
      </c>
      <c r="C897" s="251" t="s">
        <v>465</v>
      </c>
      <c r="D897" s="252" t="s">
        <v>710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 t="str">
        <f>(IF($E1018&lt;&gt;0,$M$2,IF($L1018&lt;&gt;0,$M$2,"")))</f>
        <v/>
      </c>
    </row>
    <row r="898" spans="1:14" ht="18" hidden="1">
      <c r="A898" s="23"/>
      <c r="B898" s="258"/>
      <c r="C898" s="259"/>
      <c r="D898" s="260" t="s">
        <v>740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 t="str">
        <f>(IF($E1018&lt;&gt;0,$M$2,IF($L1018&lt;&gt;0,$M$2,"")))</f>
        <v/>
      </c>
    </row>
    <row r="899" spans="1:14" hidden="1">
      <c r="A899" s="23"/>
      <c r="B899" s="1451"/>
      <c r="C899" s="1664">
        <f>VLOOKUP(D899,OP_LIST2,2,FALSE)</f>
        <v>0</v>
      </c>
      <c r="D899" s="1452" t="s">
        <v>637</v>
      </c>
      <c r="E899" s="389"/>
      <c r="F899" s="1441"/>
      <c r="G899" s="1442"/>
      <c r="H899" s="1443"/>
      <c r="I899" s="1441"/>
      <c r="J899" s="1442"/>
      <c r="K899" s="1443"/>
      <c r="L899" s="1440"/>
      <c r="M899" s="7" t="str">
        <f>(IF($E1018&lt;&gt;0,$M$2,IF($L1018&lt;&gt;0,$M$2,"")))</f>
        <v/>
      </c>
    </row>
    <row r="900" spans="1:14" hidden="1">
      <c r="A900" s="23"/>
      <c r="B900" s="1454"/>
      <c r="C900" s="1459">
        <f>VLOOKUP(D901,EBK_DEIN2,2,FALSE)</f>
        <v>3311</v>
      </c>
      <c r="D900" s="1458" t="s">
        <v>789</v>
      </c>
      <c r="E900" s="389"/>
      <c r="F900" s="1444"/>
      <c r="G900" s="1445"/>
      <c r="H900" s="1446"/>
      <c r="I900" s="1444"/>
      <c r="J900" s="1445"/>
      <c r="K900" s="1446"/>
      <c r="L900" s="1440"/>
      <c r="M900" s="7" t="str">
        <f>(IF($E1018&lt;&gt;0,$M$2,IF($L1018&lt;&gt;0,$M$2,"")))</f>
        <v/>
      </c>
    </row>
    <row r="901" spans="1:14" hidden="1">
      <c r="A901" s="23"/>
      <c r="B901" s="1450"/>
      <c r="C901" s="1587">
        <f>+C900</f>
        <v>3311</v>
      </c>
      <c r="D901" s="1452" t="s">
        <v>1966</v>
      </c>
      <c r="E901" s="389"/>
      <c r="F901" s="1444"/>
      <c r="G901" s="1445"/>
      <c r="H901" s="1446"/>
      <c r="I901" s="1444"/>
      <c r="J901" s="1445"/>
      <c r="K901" s="1446"/>
      <c r="L901" s="1440"/>
      <c r="M901" s="7" t="str">
        <f>(IF($E1018&lt;&gt;0,$M$2,IF($L1018&lt;&gt;0,$M$2,"")))</f>
        <v/>
      </c>
    </row>
    <row r="902" spans="1:14" hidden="1">
      <c r="A902" s="23"/>
      <c r="B902" s="1456"/>
      <c r="C902" s="1453"/>
      <c r="D902" s="1457" t="s">
        <v>711</v>
      </c>
      <c r="E902" s="389"/>
      <c r="F902" s="1447"/>
      <c r="G902" s="1448"/>
      <c r="H902" s="1449"/>
      <c r="I902" s="1447"/>
      <c r="J902" s="1448"/>
      <c r="K902" s="1449"/>
      <c r="L902" s="1440"/>
      <c r="M902" s="7" t="str">
        <f>(IF($E1018&lt;&gt;0,$M$2,IF($L1018&lt;&gt;0,$M$2,"")))</f>
        <v/>
      </c>
    </row>
    <row r="903" spans="1:14" hidden="1">
      <c r="A903" s="23"/>
      <c r="B903" s="272">
        <v>100</v>
      </c>
      <c r="C903" s="1763" t="s">
        <v>741</v>
      </c>
      <c r="D903" s="1764"/>
      <c r="E903" s="273">
        <f t="shared" ref="E903:L903" si="202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 t="str">
        <f>(IF($E903&lt;&gt;0,$M$2,IF($L903&lt;&gt;0,$M$2,"")))</f>
        <v/>
      </c>
      <c r="N903" s="13"/>
    </row>
    <row r="904" spans="1:14" hidden="1">
      <c r="A904" s="23"/>
      <c r="B904" s="278"/>
      <c r="C904" s="279">
        <v>101</v>
      </c>
      <c r="D904" s="280" t="s">
        <v>742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 t="str">
        <f t="shared" ref="M904:M970" si="203">(IF($E904&lt;&gt;0,$M$2,IF($L904&lt;&gt;0,$M$2,"")))</f>
        <v/>
      </c>
      <c r="N904" s="13"/>
    </row>
    <row r="905" spans="1:14" hidden="1">
      <c r="A905" s="10"/>
      <c r="B905" s="278"/>
      <c r="C905" s="285">
        <v>102</v>
      </c>
      <c r="D905" s="286" t="s">
        <v>743</v>
      </c>
      <c r="E905" s="287">
        <f>F905+G905+H905</f>
        <v>0</v>
      </c>
      <c r="F905" s="173"/>
      <c r="G905" s="174"/>
      <c r="H905" s="1421"/>
      <c r="I905" s="173"/>
      <c r="J905" s="174"/>
      <c r="K905" s="1421"/>
      <c r="L905" s="287">
        <f>I905+J905+K905</f>
        <v>0</v>
      </c>
      <c r="M905" s="12" t="str">
        <f t="shared" si="203"/>
        <v/>
      </c>
      <c r="N905" s="13"/>
    </row>
    <row r="906" spans="1:14" hidden="1">
      <c r="A906" s="10"/>
      <c r="B906" s="272">
        <v>200</v>
      </c>
      <c r="C906" s="1788" t="s">
        <v>744</v>
      </c>
      <c r="D906" s="1789"/>
      <c r="E906" s="273">
        <f t="shared" ref="E906:L906" si="204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 t="str">
        <f t="shared" si="203"/>
        <v/>
      </c>
      <c r="N906" s="13"/>
    </row>
    <row r="907" spans="1:14" hidden="1">
      <c r="A907" s="10"/>
      <c r="B907" s="291"/>
      <c r="C907" s="279">
        <v>201</v>
      </c>
      <c r="D907" s="280" t="s">
        <v>745</v>
      </c>
      <c r="E907" s="281">
        <f>F907+G907+H907</f>
        <v>0</v>
      </c>
      <c r="F907" s="152"/>
      <c r="G907" s="153"/>
      <c r="H907" s="1418"/>
      <c r="I907" s="152"/>
      <c r="J907" s="153"/>
      <c r="K907" s="1418"/>
      <c r="L907" s="281">
        <f>I907+J907+K907</f>
        <v>0</v>
      </c>
      <c r="M907" s="12" t="str">
        <f t="shared" si="203"/>
        <v/>
      </c>
      <c r="N907" s="13"/>
    </row>
    <row r="908" spans="1:14" hidden="1">
      <c r="A908" s="10"/>
      <c r="B908" s="292"/>
      <c r="C908" s="293">
        <v>202</v>
      </c>
      <c r="D908" s="294" t="s">
        <v>746</v>
      </c>
      <c r="E908" s="295">
        <f>F908+G908+H908</f>
        <v>0</v>
      </c>
      <c r="F908" s="158"/>
      <c r="G908" s="159"/>
      <c r="H908" s="1420"/>
      <c r="I908" s="158"/>
      <c r="J908" s="159"/>
      <c r="K908" s="1420"/>
      <c r="L908" s="295">
        <f>I908+J908+K908</f>
        <v>0</v>
      </c>
      <c r="M908" s="12" t="str">
        <f t="shared" si="203"/>
        <v/>
      </c>
      <c r="N908" s="13"/>
    </row>
    <row r="909" spans="1:14" hidden="1">
      <c r="A909" s="10"/>
      <c r="B909" s="299"/>
      <c r="C909" s="293">
        <v>205</v>
      </c>
      <c r="D909" s="294" t="s">
        <v>594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 t="str">
        <f t="shared" si="203"/>
        <v/>
      </c>
      <c r="N909" s="13"/>
    </row>
    <row r="910" spans="1:14" hidden="1">
      <c r="A910" s="10"/>
      <c r="B910" s="299"/>
      <c r="C910" s="293">
        <v>208</v>
      </c>
      <c r="D910" s="300" t="s">
        <v>595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 t="str">
        <f t="shared" si="203"/>
        <v/>
      </c>
      <c r="N910" s="13"/>
    </row>
    <row r="911" spans="1:14" hidden="1">
      <c r="A911" s="10"/>
      <c r="B911" s="291"/>
      <c r="C911" s="285">
        <v>209</v>
      </c>
      <c r="D911" s="301" t="s">
        <v>596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 t="str">
        <f t="shared" si="203"/>
        <v/>
      </c>
      <c r="N911" s="13"/>
    </row>
    <row r="912" spans="1:14" hidden="1">
      <c r="A912" s="10"/>
      <c r="B912" s="272">
        <v>500</v>
      </c>
      <c r="C912" s="1790" t="s">
        <v>193</v>
      </c>
      <c r="D912" s="1791"/>
      <c r="E912" s="273">
        <f t="shared" ref="E912:L912" si="205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 t="str">
        <f t="shared" si="203"/>
        <v/>
      </c>
      <c r="N912" s="13"/>
    </row>
    <row r="913" spans="1:14" ht="18" hidden="1" customHeight="1">
      <c r="A913" s="10"/>
      <c r="B913" s="291"/>
      <c r="C913" s="302">
        <v>551</v>
      </c>
      <c r="D913" s="303" t="s">
        <v>194</v>
      </c>
      <c r="E913" s="281">
        <f t="shared" ref="E913:E920" si="206">F913+G913+H913</f>
        <v>0</v>
      </c>
      <c r="F913" s="152"/>
      <c r="G913" s="153"/>
      <c r="H913" s="1418"/>
      <c r="I913" s="152"/>
      <c r="J913" s="153"/>
      <c r="K913" s="1418"/>
      <c r="L913" s="281">
        <f t="shared" ref="L913:L920" si="207">I913+J913+K913</f>
        <v>0</v>
      </c>
      <c r="M913" s="12" t="str">
        <f t="shared" si="203"/>
        <v/>
      </c>
      <c r="N913" s="13"/>
    </row>
    <row r="914" spans="1:14" hidden="1">
      <c r="A914" s="10"/>
      <c r="B914" s="291"/>
      <c r="C914" s="304">
        <v>552</v>
      </c>
      <c r="D914" s="305" t="s">
        <v>906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 t="str">
        <f t="shared" si="203"/>
        <v/>
      </c>
      <c r="N914" s="13"/>
    </row>
    <row r="915" spans="1:14" hidden="1">
      <c r="A915" s="10"/>
      <c r="B915" s="306"/>
      <c r="C915" s="304">
        <v>558</v>
      </c>
      <c r="D915" s="307" t="s">
        <v>868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 t="str">
        <f t="shared" si="203"/>
        <v/>
      </c>
      <c r="N915" s="13"/>
    </row>
    <row r="916" spans="1:14" hidden="1">
      <c r="A916" s="10"/>
      <c r="B916" s="306"/>
      <c r="C916" s="304">
        <v>560</v>
      </c>
      <c r="D916" s="307" t="s">
        <v>195</v>
      </c>
      <c r="E916" s="295">
        <f t="shared" si="206"/>
        <v>0</v>
      </c>
      <c r="F916" s="158"/>
      <c r="G916" s="159"/>
      <c r="H916" s="1420"/>
      <c r="I916" s="158"/>
      <c r="J916" s="159"/>
      <c r="K916" s="1420"/>
      <c r="L916" s="295">
        <f t="shared" si="207"/>
        <v>0</v>
      </c>
      <c r="M916" s="12" t="str">
        <f t="shared" si="203"/>
        <v/>
      </c>
      <c r="N916" s="13"/>
    </row>
    <row r="917" spans="1:14" hidden="1">
      <c r="A917" s="10"/>
      <c r="B917" s="306"/>
      <c r="C917" s="304">
        <v>580</v>
      </c>
      <c r="D917" s="305" t="s">
        <v>196</v>
      </c>
      <c r="E917" s="295">
        <f t="shared" si="206"/>
        <v>0</v>
      </c>
      <c r="F917" s="158"/>
      <c r="G917" s="159"/>
      <c r="H917" s="1420"/>
      <c r="I917" s="158"/>
      <c r="J917" s="159"/>
      <c r="K917" s="1420"/>
      <c r="L917" s="295">
        <f t="shared" si="207"/>
        <v>0</v>
      </c>
      <c r="M917" s="12" t="str">
        <f t="shared" si="203"/>
        <v/>
      </c>
      <c r="N917" s="13"/>
    </row>
    <row r="918" spans="1:14" hidden="1">
      <c r="A918" s="10"/>
      <c r="B918" s="291"/>
      <c r="C918" s="304">
        <v>588</v>
      </c>
      <c r="D918" s="305" t="s">
        <v>870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 t="str">
        <f t="shared" si="203"/>
        <v/>
      </c>
      <c r="N918" s="13"/>
    </row>
    <row r="919" spans="1:14" ht="31" hidden="1">
      <c r="A919" s="10"/>
      <c r="B919" s="291"/>
      <c r="C919" s="308">
        <v>590</v>
      </c>
      <c r="D919" s="309" t="s">
        <v>197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 t="str">
        <f t="shared" si="203"/>
        <v/>
      </c>
      <c r="N919" s="13"/>
    </row>
    <row r="920" spans="1:14" hidden="1">
      <c r="A920" s="22">
        <v>5</v>
      </c>
      <c r="B920" s="272">
        <v>800</v>
      </c>
      <c r="C920" s="1786" t="s">
        <v>198</v>
      </c>
      <c r="D920" s="1787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 t="str">
        <f t="shared" si="203"/>
        <v/>
      </c>
      <c r="N920" s="13"/>
    </row>
    <row r="921" spans="1:14" hidden="1">
      <c r="A921" s="23">
        <v>10</v>
      </c>
      <c r="B921" s="272">
        <v>1000</v>
      </c>
      <c r="C921" s="1788" t="s">
        <v>199</v>
      </c>
      <c r="D921" s="1789"/>
      <c r="E921" s="310">
        <f t="shared" ref="E921:L921" si="208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 t="str">
        <f t="shared" si="203"/>
        <v/>
      </c>
      <c r="N921" s="13"/>
    </row>
    <row r="922" spans="1:14" hidden="1">
      <c r="A922" s="23">
        <v>15</v>
      </c>
      <c r="B922" s="292"/>
      <c r="C922" s="279">
        <v>1011</v>
      </c>
      <c r="D922" s="311" t="s">
        <v>200</v>
      </c>
      <c r="E922" s="281">
        <f t="shared" ref="E922:E938" si="209">F922+G922+H922</f>
        <v>0</v>
      </c>
      <c r="F922" s="152"/>
      <c r="G922" s="153"/>
      <c r="H922" s="1418"/>
      <c r="I922" s="152"/>
      <c r="J922" s="153"/>
      <c r="K922" s="1418"/>
      <c r="L922" s="281">
        <f t="shared" ref="L922:L938" si="210">I922+J922+K922</f>
        <v>0</v>
      </c>
      <c r="M922" s="12" t="str">
        <f t="shared" si="203"/>
        <v/>
      </c>
      <c r="N922" s="13"/>
    </row>
    <row r="923" spans="1:14" hidden="1">
      <c r="A923" s="22">
        <v>35</v>
      </c>
      <c r="B923" s="292"/>
      <c r="C923" s="293">
        <v>1012</v>
      </c>
      <c r="D923" s="294" t="s">
        <v>201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 t="str">
        <f t="shared" si="203"/>
        <v/>
      </c>
      <c r="N923" s="13"/>
    </row>
    <row r="924" spans="1:14" hidden="1">
      <c r="A924" s="23">
        <v>40</v>
      </c>
      <c r="B924" s="292"/>
      <c r="C924" s="293">
        <v>1013</v>
      </c>
      <c r="D924" s="294" t="s">
        <v>202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 t="str">
        <f t="shared" si="203"/>
        <v/>
      </c>
      <c r="N924" s="13"/>
    </row>
    <row r="925" spans="1:14" hidden="1">
      <c r="A925" s="23">
        <v>45</v>
      </c>
      <c r="B925" s="292"/>
      <c r="C925" s="293">
        <v>1014</v>
      </c>
      <c r="D925" s="294" t="s">
        <v>203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 t="str">
        <f t="shared" si="203"/>
        <v/>
      </c>
      <c r="N925" s="13"/>
    </row>
    <row r="926" spans="1:14" hidden="1">
      <c r="A926" s="23">
        <v>50</v>
      </c>
      <c r="B926" s="292"/>
      <c r="C926" s="293">
        <v>1015</v>
      </c>
      <c r="D926" s="294" t="s">
        <v>204</v>
      </c>
      <c r="E926" s="295">
        <f t="shared" si="209"/>
        <v>0</v>
      </c>
      <c r="F926" s="158"/>
      <c r="G926" s="159"/>
      <c r="H926" s="1420"/>
      <c r="I926" s="158"/>
      <c r="J926" s="159"/>
      <c r="K926" s="1420"/>
      <c r="L926" s="295">
        <f t="shared" si="210"/>
        <v>0</v>
      </c>
      <c r="M926" s="12" t="str">
        <f t="shared" si="203"/>
        <v/>
      </c>
      <c r="N926" s="13"/>
    </row>
    <row r="927" spans="1:14" hidden="1">
      <c r="A927" s="23">
        <v>55</v>
      </c>
      <c r="B927" s="292"/>
      <c r="C927" s="312">
        <v>1016</v>
      </c>
      <c r="D927" s="313" t="s">
        <v>205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 t="str">
        <f t="shared" si="203"/>
        <v/>
      </c>
      <c r="N927" s="13"/>
    </row>
    <row r="928" spans="1:14" hidden="1">
      <c r="A928" s="23">
        <v>60</v>
      </c>
      <c r="B928" s="278"/>
      <c r="C928" s="318">
        <v>1020</v>
      </c>
      <c r="D928" s="319" t="s">
        <v>206</v>
      </c>
      <c r="E928" s="320">
        <f t="shared" si="209"/>
        <v>0</v>
      </c>
      <c r="F928" s="454"/>
      <c r="G928" s="455"/>
      <c r="H928" s="1428"/>
      <c r="I928" s="454"/>
      <c r="J928" s="455"/>
      <c r="K928" s="1428"/>
      <c r="L928" s="320">
        <f t="shared" si="210"/>
        <v>0</v>
      </c>
      <c r="M928" s="12" t="str">
        <f t="shared" si="203"/>
        <v/>
      </c>
      <c r="N928" s="13"/>
    </row>
    <row r="929" spans="1:14" hidden="1">
      <c r="A929" s="22">
        <v>65</v>
      </c>
      <c r="B929" s="292"/>
      <c r="C929" s="324">
        <v>1030</v>
      </c>
      <c r="D929" s="325" t="s">
        <v>207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 t="str">
        <f t="shared" si="203"/>
        <v/>
      </c>
      <c r="N929" s="13"/>
    </row>
    <row r="930" spans="1:14" hidden="1">
      <c r="A930" s="23">
        <v>70</v>
      </c>
      <c r="B930" s="292"/>
      <c r="C930" s="318">
        <v>1051</v>
      </c>
      <c r="D930" s="331" t="s">
        <v>208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 t="str">
        <f t="shared" si="203"/>
        <v/>
      </c>
      <c r="N930" s="13"/>
    </row>
    <row r="931" spans="1:14" hidden="1">
      <c r="A931" s="23">
        <v>75</v>
      </c>
      <c r="B931" s="292"/>
      <c r="C931" s="293">
        <v>1052</v>
      </c>
      <c r="D931" s="294" t="s">
        <v>209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 t="str">
        <f t="shared" si="203"/>
        <v/>
      </c>
      <c r="N931" s="13"/>
    </row>
    <row r="932" spans="1:14" hidden="1">
      <c r="A932" s="23">
        <v>80</v>
      </c>
      <c r="B932" s="292"/>
      <c r="C932" s="324">
        <v>1053</v>
      </c>
      <c r="D932" s="325" t="s">
        <v>871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 t="str">
        <f t="shared" si="203"/>
        <v/>
      </c>
      <c r="N932" s="13"/>
    </row>
    <row r="933" spans="1:14" hidden="1">
      <c r="A933" s="23">
        <v>80</v>
      </c>
      <c r="B933" s="292"/>
      <c r="C933" s="318">
        <v>1062</v>
      </c>
      <c r="D933" s="319" t="s">
        <v>210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 t="str">
        <f t="shared" si="203"/>
        <v/>
      </c>
      <c r="N933" s="13"/>
    </row>
    <row r="934" spans="1:14" hidden="1">
      <c r="A934" s="23">
        <v>85</v>
      </c>
      <c r="B934" s="292"/>
      <c r="C934" s="324">
        <v>1063</v>
      </c>
      <c r="D934" s="332" t="s">
        <v>798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 t="str">
        <f t="shared" si="203"/>
        <v/>
      </c>
      <c r="N934" s="13"/>
    </row>
    <row r="935" spans="1:14" hidden="1">
      <c r="A935" s="23">
        <v>90</v>
      </c>
      <c r="B935" s="292"/>
      <c r="C935" s="333">
        <v>1069</v>
      </c>
      <c r="D935" s="334" t="s">
        <v>211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 t="str">
        <f t="shared" si="203"/>
        <v/>
      </c>
      <c r="N935" s="13"/>
    </row>
    <row r="936" spans="1:14" hidden="1">
      <c r="A936" s="23">
        <v>90</v>
      </c>
      <c r="B936" s="278"/>
      <c r="C936" s="318">
        <v>1091</v>
      </c>
      <c r="D936" s="331" t="s">
        <v>907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 t="str">
        <f t="shared" si="203"/>
        <v/>
      </c>
      <c r="N936" s="13"/>
    </row>
    <row r="937" spans="1:14" hidden="1">
      <c r="A937" s="22">
        <v>115</v>
      </c>
      <c r="B937" s="292"/>
      <c r="C937" s="293">
        <v>1092</v>
      </c>
      <c r="D937" s="294" t="s">
        <v>304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 t="str">
        <f t="shared" si="203"/>
        <v/>
      </c>
      <c r="N937" s="13"/>
    </row>
    <row r="938" spans="1:14" hidden="1">
      <c r="A938" s="22">
        <v>125</v>
      </c>
      <c r="B938" s="292"/>
      <c r="C938" s="285">
        <v>1098</v>
      </c>
      <c r="D938" s="339" t="s">
        <v>212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 t="str">
        <f t="shared" si="203"/>
        <v/>
      </c>
      <c r="N938" s="13"/>
    </row>
    <row r="939" spans="1:14" hidden="1">
      <c r="A939" s="23">
        <v>130</v>
      </c>
      <c r="B939" s="272">
        <v>1900</v>
      </c>
      <c r="C939" s="1775" t="s">
        <v>271</v>
      </c>
      <c r="D939" s="1776"/>
      <c r="E939" s="310">
        <f t="shared" ref="E939:L939" si="211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 t="str">
        <f t="shared" si="203"/>
        <v/>
      </c>
      <c r="N939" s="13"/>
    </row>
    <row r="940" spans="1:14" hidden="1">
      <c r="A940" s="23">
        <v>135</v>
      </c>
      <c r="B940" s="292"/>
      <c r="C940" s="279">
        <v>1901</v>
      </c>
      <c r="D940" s="340" t="s">
        <v>908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 t="str">
        <f t="shared" si="203"/>
        <v/>
      </c>
      <c r="N940" s="13"/>
    </row>
    <row r="941" spans="1:14" hidden="1">
      <c r="A941" s="23">
        <v>140</v>
      </c>
      <c r="B941" s="341"/>
      <c r="C941" s="293">
        <v>1981</v>
      </c>
      <c r="D941" s="342" t="s">
        <v>909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 t="str">
        <f t="shared" si="203"/>
        <v/>
      </c>
      <c r="N941" s="13"/>
    </row>
    <row r="942" spans="1:14" hidden="1">
      <c r="A942" s="23">
        <v>145</v>
      </c>
      <c r="B942" s="292"/>
      <c r="C942" s="285">
        <v>1991</v>
      </c>
      <c r="D942" s="343" t="s">
        <v>910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 t="str">
        <f t="shared" si="203"/>
        <v/>
      </c>
      <c r="N942" s="13"/>
    </row>
    <row r="943" spans="1:14" hidden="1">
      <c r="A943" s="23">
        <v>150</v>
      </c>
      <c r="B943" s="272">
        <v>2100</v>
      </c>
      <c r="C943" s="1775" t="s">
        <v>719</v>
      </c>
      <c r="D943" s="1776"/>
      <c r="E943" s="310">
        <f t="shared" ref="E943:L943" si="212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 t="str">
        <f t="shared" si="203"/>
        <v/>
      </c>
      <c r="N943" s="13"/>
    </row>
    <row r="944" spans="1:14" hidden="1">
      <c r="A944" s="23">
        <v>155</v>
      </c>
      <c r="B944" s="292"/>
      <c r="C944" s="279">
        <v>2110</v>
      </c>
      <c r="D944" s="344" t="s">
        <v>213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 t="str">
        <f t="shared" si="203"/>
        <v/>
      </c>
      <c r="N944" s="13"/>
    </row>
    <row r="945" spans="1:14" hidden="1">
      <c r="A945" s="23">
        <v>160</v>
      </c>
      <c r="B945" s="341"/>
      <c r="C945" s="293">
        <v>2120</v>
      </c>
      <c r="D945" s="300" t="s">
        <v>214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 t="str">
        <f t="shared" si="203"/>
        <v/>
      </c>
      <c r="N945" s="13"/>
    </row>
    <row r="946" spans="1:14" hidden="1">
      <c r="A946" s="23">
        <v>165</v>
      </c>
      <c r="B946" s="341"/>
      <c r="C946" s="293">
        <v>2125</v>
      </c>
      <c r="D946" s="300" t="s">
        <v>215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 t="str">
        <f t="shared" si="203"/>
        <v/>
      </c>
      <c r="N946" s="13"/>
    </row>
    <row r="947" spans="1:14" hidden="1">
      <c r="A947" s="23">
        <v>175</v>
      </c>
      <c r="B947" s="291"/>
      <c r="C947" s="293">
        <v>2140</v>
      </c>
      <c r="D947" s="300" t="s">
        <v>216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 t="str">
        <f t="shared" si="203"/>
        <v/>
      </c>
      <c r="N947" s="13"/>
    </row>
    <row r="948" spans="1:14" hidden="1">
      <c r="A948" s="23">
        <v>180</v>
      </c>
      <c r="B948" s="292"/>
      <c r="C948" s="285">
        <v>2190</v>
      </c>
      <c r="D948" s="345" t="s">
        <v>217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 t="str">
        <f t="shared" si="203"/>
        <v/>
      </c>
      <c r="N948" s="13"/>
    </row>
    <row r="949" spans="1:14" hidden="1">
      <c r="A949" s="23">
        <v>185</v>
      </c>
      <c r="B949" s="272">
        <v>2200</v>
      </c>
      <c r="C949" s="1775" t="s">
        <v>218</v>
      </c>
      <c r="D949" s="1776"/>
      <c r="E949" s="310">
        <f t="shared" ref="E949:L949" si="213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 t="str">
        <f t="shared" si="203"/>
        <v/>
      </c>
      <c r="N949" s="13"/>
    </row>
    <row r="950" spans="1:14" hidden="1">
      <c r="A950" s="23">
        <v>190</v>
      </c>
      <c r="B950" s="292"/>
      <c r="C950" s="279">
        <v>2221</v>
      </c>
      <c r="D950" s="280" t="s">
        <v>305</v>
      </c>
      <c r="E950" s="281">
        <f t="shared" ref="E950:E955" si="214">F950+G950+H950</f>
        <v>0</v>
      </c>
      <c r="F950" s="152"/>
      <c r="G950" s="153"/>
      <c r="H950" s="1418"/>
      <c r="I950" s="152"/>
      <c r="J950" s="153"/>
      <c r="K950" s="1418"/>
      <c r="L950" s="281">
        <f t="shared" ref="L950:L955" si="215">I950+J950+K950</f>
        <v>0</v>
      </c>
      <c r="M950" s="12" t="str">
        <f t="shared" si="203"/>
        <v/>
      </c>
      <c r="N950" s="13"/>
    </row>
    <row r="951" spans="1:14" hidden="1">
      <c r="A951" s="23">
        <v>200</v>
      </c>
      <c r="B951" s="292"/>
      <c r="C951" s="285">
        <v>2224</v>
      </c>
      <c r="D951" s="286" t="s">
        <v>219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 t="str">
        <f t="shared" si="203"/>
        <v/>
      </c>
      <c r="N951" s="13"/>
    </row>
    <row r="952" spans="1:14" hidden="1">
      <c r="A952" s="23">
        <v>200</v>
      </c>
      <c r="B952" s="272">
        <v>2500</v>
      </c>
      <c r="C952" s="1775" t="s">
        <v>220</v>
      </c>
      <c r="D952" s="1776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 t="str">
        <f t="shared" si="203"/>
        <v/>
      </c>
      <c r="N952" s="13"/>
    </row>
    <row r="953" spans="1:14" hidden="1">
      <c r="A953" s="23">
        <v>205</v>
      </c>
      <c r="B953" s="272">
        <v>2600</v>
      </c>
      <c r="C953" s="1779" t="s">
        <v>221</v>
      </c>
      <c r="D953" s="1780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 t="str">
        <f t="shared" si="203"/>
        <v/>
      </c>
      <c r="N953" s="13"/>
    </row>
    <row r="954" spans="1:14" hidden="1">
      <c r="A954" s="23">
        <v>210</v>
      </c>
      <c r="B954" s="272">
        <v>2700</v>
      </c>
      <c r="C954" s="1779" t="s">
        <v>222</v>
      </c>
      <c r="D954" s="1780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 t="str">
        <f t="shared" si="203"/>
        <v/>
      </c>
      <c r="N954" s="13"/>
    </row>
    <row r="955" spans="1:14" ht="36" hidden="1" customHeight="1">
      <c r="A955" s="23">
        <v>215</v>
      </c>
      <c r="B955" s="272">
        <v>2800</v>
      </c>
      <c r="C955" s="1779" t="s">
        <v>1657</v>
      </c>
      <c r="D955" s="1780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 t="str">
        <f t="shared" si="203"/>
        <v/>
      </c>
      <c r="N955" s="13"/>
    </row>
    <row r="956" spans="1:14" hidden="1">
      <c r="A956" s="22">
        <v>220</v>
      </c>
      <c r="B956" s="272">
        <v>2900</v>
      </c>
      <c r="C956" s="1775" t="s">
        <v>223</v>
      </c>
      <c r="D956" s="1776"/>
      <c r="E956" s="310">
        <f>SUM(E957:E964)</f>
        <v>0</v>
      </c>
      <c r="F956" s="274">
        <f>SUM(F957:F964)</f>
        <v>0</v>
      </c>
      <c r="G956" s="274">
        <f t="shared" ref="G956:L956" si="21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 t="str">
        <f t="shared" si="203"/>
        <v/>
      </c>
      <c r="N956" s="13"/>
    </row>
    <row r="957" spans="1:14" hidden="1">
      <c r="A957" s="23">
        <v>225</v>
      </c>
      <c r="B957" s="346"/>
      <c r="C957" s="279">
        <v>2910</v>
      </c>
      <c r="D957" s="347" t="s">
        <v>1952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 t="str">
        <f t="shared" si="203"/>
        <v/>
      </c>
      <c r="N957" s="13"/>
    </row>
    <row r="958" spans="1:14" hidden="1">
      <c r="A958" s="23">
        <v>230</v>
      </c>
      <c r="B958" s="346"/>
      <c r="C958" s="279">
        <v>2920</v>
      </c>
      <c r="D958" s="347" t="s">
        <v>224</v>
      </c>
      <c r="E958" s="281">
        <f t="shared" ref="E958:E964" si="217">F958+G958+H958</f>
        <v>0</v>
      </c>
      <c r="F958" s="152"/>
      <c r="G958" s="153"/>
      <c r="H958" s="1418"/>
      <c r="I958" s="152"/>
      <c r="J958" s="153"/>
      <c r="K958" s="1418"/>
      <c r="L958" s="281">
        <f t="shared" ref="L958:L964" si="218">I958+J958+K958</f>
        <v>0</v>
      </c>
      <c r="M958" s="12" t="str">
        <f t="shared" si="203"/>
        <v/>
      </c>
      <c r="N958" s="13"/>
    </row>
    <row r="959" spans="1:14" ht="31" hidden="1">
      <c r="A959" s="23">
        <v>245</v>
      </c>
      <c r="B959" s="346"/>
      <c r="C959" s="324">
        <v>2969</v>
      </c>
      <c r="D959" s="348" t="s">
        <v>225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 t="str">
        <f t="shared" si="203"/>
        <v/>
      </c>
      <c r="N959" s="13"/>
    </row>
    <row r="960" spans="1:14" ht="31" hidden="1">
      <c r="A960" s="22">
        <v>220</v>
      </c>
      <c r="B960" s="346"/>
      <c r="C960" s="349">
        <v>2970</v>
      </c>
      <c r="D960" s="350" t="s">
        <v>226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 t="str">
        <f t="shared" si="203"/>
        <v/>
      </c>
      <c r="N960" s="13"/>
    </row>
    <row r="961" spans="1:14" hidden="1">
      <c r="A961" s="23">
        <v>225</v>
      </c>
      <c r="B961" s="346"/>
      <c r="C961" s="333">
        <v>2989</v>
      </c>
      <c r="D961" s="355" t="s">
        <v>227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 t="str">
        <f t="shared" si="203"/>
        <v/>
      </c>
      <c r="N961" s="13"/>
    </row>
    <row r="962" spans="1:14" hidden="1">
      <c r="A962" s="23">
        <v>230</v>
      </c>
      <c r="B962" s="292"/>
      <c r="C962" s="318">
        <v>2990</v>
      </c>
      <c r="D962" s="356" t="s">
        <v>1971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 t="str">
        <f t="shared" si="203"/>
        <v/>
      </c>
      <c r="N962" s="13"/>
    </row>
    <row r="963" spans="1:14" hidden="1">
      <c r="A963" s="23">
        <v>235</v>
      </c>
      <c r="B963" s="292"/>
      <c r="C963" s="318">
        <v>2991</v>
      </c>
      <c r="D963" s="356" t="s">
        <v>228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 t="str">
        <f t="shared" si="203"/>
        <v/>
      </c>
      <c r="N963" s="13"/>
    </row>
    <row r="964" spans="1:14" hidden="1">
      <c r="A964" s="23">
        <v>240</v>
      </c>
      <c r="B964" s="292"/>
      <c r="C964" s="285">
        <v>2992</v>
      </c>
      <c r="D964" s="357" t="s">
        <v>229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 t="str">
        <f t="shared" si="203"/>
        <v/>
      </c>
      <c r="N964" s="13"/>
    </row>
    <row r="965" spans="1:14" hidden="1">
      <c r="A965" s="23">
        <v>245</v>
      </c>
      <c r="B965" s="272">
        <v>3300</v>
      </c>
      <c r="C965" s="358" t="s">
        <v>2002</v>
      </c>
      <c r="D965" s="1667"/>
      <c r="E965" s="310">
        <f t="shared" ref="E965:L965" si="219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 t="str">
        <f t="shared" si="203"/>
        <v/>
      </c>
      <c r="N965" s="13"/>
    </row>
    <row r="966" spans="1:14" hidden="1">
      <c r="A966" s="22">
        <v>250</v>
      </c>
      <c r="B966" s="291"/>
      <c r="C966" s="279">
        <v>3301</v>
      </c>
      <c r="D966" s="359" t="s">
        <v>230</v>
      </c>
      <c r="E966" s="281">
        <f t="shared" ref="E966:E973" si="220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t="shared" ref="L966:L973" si="221">I966+J966+K966</f>
        <v>0</v>
      </c>
      <c r="M966" s="12" t="str">
        <f t="shared" si="203"/>
        <v/>
      </c>
      <c r="N966" s="13"/>
    </row>
    <row r="967" spans="1:14" hidden="1">
      <c r="A967" s="23">
        <v>255</v>
      </c>
      <c r="B967" s="291"/>
      <c r="C967" s="293">
        <v>3302</v>
      </c>
      <c r="D967" s="360" t="s">
        <v>712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 t="str">
        <f t="shared" si="203"/>
        <v/>
      </c>
      <c r="N967" s="13"/>
    </row>
    <row r="968" spans="1:14" hidden="1">
      <c r="A968" s="23">
        <v>265</v>
      </c>
      <c r="B968" s="291"/>
      <c r="C968" s="293">
        <v>3303</v>
      </c>
      <c r="D968" s="360" t="s">
        <v>231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 t="str">
        <f t="shared" si="203"/>
        <v/>
      </c>
      <c r="N968" s="13"/>
    </row>
    <row r="969" spans="1:14" hidden="1">
      <c r="A969" s="22">
        <v>270</v>
      </c>
      <c r="B969" s="291"/>
      <c r="C969" s="293">
        <v>3304</v>
      </c>
      <c r="D969" s="360" t="s">
        <v>232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 t="str">
        <f t="shared" si="203"/>
        <v/>
      </c>
      <c r="N969" s="13"/>
    </row>
    <row r="970" spans="1:14" ht="31" hidden="1">
      <c r="A970" s="22">
        <v>290</v>
      </c>
      <c r="B970" s="291"/>
      <c r="C970" s="285">
        <v>3306</v>
      </c>
      <c r="D970" s="361" t="s">
        <v>1654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 t="str">
        <f t="shared" si="203"/>
        <v/>
      </c>
      <c r="N970" s="13"/>
    </row>
    <row r="971" spans="1:14" hidden="1">
      <c r="A971" s="39">
        <v>320</v>
      </c>
      <c r="B971" s="272">
        <v>3900</v>
      </c>
      <c r="C971" s="1775" t="s">
        <v>233</v>
      </c>
      <c r="D971" s="1776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 t="str">
        <f t="shared" ref="M971:M1017" si="222">(IF($E971&lt;&gt;0,$M$2,IF($L971&lt;&gt;0,$M$2,"")))</f>
        <v/>
      </c>
      <c r="N971" s="13"/>
    </row>
    <row r="972" spans="1:14" hidden="1">
      <c r="A972" s="22">
        <v>330</v>
      </c>
      <c r="B972" s="272">
        <v>4000</v>
      </c>
      <c r="C972" s="1775" t="s">
        <v>234</v>
      </c>
      <c r="D972" s="1776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 t="str">
        <f t="shared" si="222"/>
        <v/>
      </c>
      <c r="N972" s="13"/>
    </row>
    <row r="973" spans="1:14" hidden="1">
      <c r="A973" s="22">
        <v>350</v>
      </c>
      <c r="B973" s="272">
        <v>4100</v>
      </c>
      <c r="C973" s="1775" t="s">
        <v>235</v>
      </c>
      <c r="D973" s="1776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 t="str">
        <f t="shared" si="222"/>
        <v/>
      </c>
      <c r="N973" s="13"/>
    </row>
    <row r="974" spans="1:14" hidden="1">
      <c r="A974" s="23">
        <v>355</v>
      </c>
      <c r="B974" s="272">
        <v>4200</v>
      </c>
      <c r="C974" s="1775" t="s">
        <v>236</v>
      </c>
      <c r="D974" s="1776"/>
      <c r="E974" s="310">
        <f t="shared" ref="E974:L974" si="223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 t="str">
        <f t="shared" si="222"/>
        <v/>
      </c>
      <c r="N974" s="13"/>
    </row>
    <row r="975" spans="1:14" hidden="1">
      <c r="A975" s="23">
        <v>355</v>
      </c>
      <c r="B975" s="362"/>
      <c r="C975" s="279">
        <v>4201</v>
      </c>
      <c r="D975" s="280" t="s">
        <v>237</v>
      </c>
      <c r="E975" s="281">
        <f t="shared" ref="E975:E980" si="224">F975+G975+H975</f>
        <v>0</v>
      </c>
      <c r="F975" s="152"/>
      <c r="G975" s="153"/>
      <c r="H975" s="1418"/>
      <c r="I975" s="152"/>
      <c r="J975" s="153"/>
      <c r="K975" s="1418"/>
      <c r="L975" s="281">
        <f t="shared" ref="L975:L980" si="225">I975+J975+K975</f>
        <v>0</v>
      </c>
      <c r="M975" s="12" t="str">
        <f t="shared" si="222"/>
        <v/>
      </c>
      <c r="N975" s="13"/>
    </row>
    <row r="976" spans="1:14" hidden="1">
      <c r="A976" s="23">
        <v>375</v>
      </c>
      <c r="B976" s="362"/>
      <c r="C976" s="293">
        <v>4202</v>
      </c>
      <c r="D976" s="363" t="s">
        <v>238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 t="str">
        <f t="shared" si="222"/>
        <v/>
      </c>
      <c r="N976" s="13"/>
    </row>
    <row r="977" spans="1:14" hidden="1">
      <c r="A977" s="23">
        <v>380</v>
      </c>
      <c r="B977" s="362"/>
      <c r="C977" s="293">
        <v>4214</v>
      </c>
      <c r="D977" s="363" t="s">
        <v>239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 t="str">
        <f t="shared" si="222"/>
        <v/>
      </c>
      <c r="N977" s="13"/>
    </row>
    <row r="978" spans="1:14" hidden="1">
      <c r="A978" s="23">
        <v>385</v>
      </c>
      <c r="B978" s="362"/>
      <c r="C978" s="293">
        <v>4217</v>
      </c>
      <c r="D978" s="363" t="s">
        <v>240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 t="str">
        <f t="shared" si="222"/>
        <v/>
      </c>
      <c r="N978" s="13"/>
    </row>
    <row r="979" spans="1:14" hidden="1">
      <c r="A979" s="23">
        <v>390</v>
      </c>
      <c r="B979" s="362"/>
      <c r="C979" s="293">
        <v>4218</v>
      </c>
      <c r="D979" s="294" t="s">
        <v>241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 t="str">
        <f t="shared" si="222"/>
        <v/>
      </c>
      <c r="N979" s="13"/>
    </row>
    <row r="980" spans="1:14" hidden="1">
      <c r="A980" s="23">
        <v>390</v>
      </c>
      <c r="B980" s="362"/>
      <c r="C980" s="285">
        <v>4219</v>
      </c>
      <c r="D980" s="343" t="s">
        <v>242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 t="str">
        <f t="shared" si="222"/>
        <v/>
      </c>
      <c r="N980" s="13"/>
    </row>
    <row r="981" spans="1:14" hidden="1">
      <c r="A981" s="23">
        <v>395</v>
      </c>
      <c r="B981" s="272">
        <v>4300</v>
      </c>
      <c r="C981" s="1775" t="s">
        <v>1658</v>
      </c>
      <c r="D981" s="1776"/>
      <c r="E981" s="310">
        <f t="shared" ref="E981:L981" si="226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 t="str">
        <f t="shared" si="222"/>
        <v/>
      </c>
      <c r="N981" s="13"/>
    </row>
    <row r="982" spans="1:14" hidden="1">
      <c r="A982" s="18">
        <v>397</v>
      </c>
      <c r="B982" s="362"/>
      <c r="C982" s="279">
        <v>4301</v>
      </c>
      <c r="D982" s="311" t="s">
        <v>243</v>
      </c>
      <c r="E982" s="281">
        <f t="shared" ref="E982:E987" si="227">F982+G982+H982</f>
        <v>0</v>
      </c>
      <c r="F982" s="152"/>
      <c r="G982" s="153"/>
      <c r="H982" s="1418"/>
      <c r="I982" s="152"/>
      <c r="J982" s="153"/>
      <c r="K982" s="1418"/>
      <c r="L982" s="281">
        <f t="shared" ref="L982:L987" si="228">I982+J982+K982</f>
        <v>0</v>
      </c>
      <c r="M982" s="12" t="str">
        <f t="shared" si="222"/>
        <v/>
      </c>
      <c r="N982" s="13"/>
    </row>
    <row r="983" spans="1:14" hidden="1">
      <c r="A983" s="14">
        <v>398</v>
      </c>
      <c r="B983" s="362"/>
      <c r="C983" s="293">
        <v>4302</v>
      </c>
      <c r="D983" s="363" t="s">
        <v>244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 t="str">
        <f t="shared" si="222"/>
        <v/>
      </c>
      <c r="N983" s="13"/>
    </row>
    <row r="984" spans="1:14" hidden="1">
      <c r="A984" s="14">
        <v>399</v>
      </c>
      <c r="B984" s="362"/>
      <c r="C984" s="285">
        <v>4309</v>
      </c>
      <c r="D984" s="301" t="s">
        <v>245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 t="str">
        <f t="shared" si="222"/>
        <v/>
      </c>
      <c r="N984" s="13"/>
    </row>
    <row r="985" spans="1:14" hidden="1">
      <c r="A985" s="14">
        <v>400</v>
      </c>
      <c r="B985" s="272">
        <v>4400</v>
      </c>
      <c r="C985" s="1775" t="s">
        <v>1655</v>
      </c>
      <c r="D985" s="1776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 t="str">
        <f t="shared" si="222"/>
        <v/>
      </c>
      <c r="N985" s="13"/>
    </row>
    <row r="986" spans="1:14" hidden="1">
      <c r="A986" s="14">
        <v>401</v>
      </c>
      <c r="B986" s="272">
        <v>4500</v>
      </c>
      <c r="C986" s="1775" t="s">
        <v>1656</v>
      </c>
      <c r="D986" s="1776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 t="str">
        <f t="shared" si="222"/>
        <v/>
      </c>
      <c r="N986" s="13"/>
    </row>
    <row r="987" spans="1:14" hidden="1">
      <c r="A987" s="40">
        <v>404</v>
      </c>
      <c r="B987" s="272">
        <v>4600</v>
      </c>
      <c r="C987" s="1779" t="s">
        <v>246</v>
      </c>
      <c r="D987" s="1780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 t="str">
        <f t="shared" si="222"/>
        <v/>
      </c>
      <c r="N987" s="13"/>
    </row>
    <row r="988" spans="1:14" hidden="1">
      <c r="A988" s="40">
        <v>404</v>
      </c>
      <c r="B988" s="272">
        <v>4900</v>
      </c>
      <c r="C988" s="1775" t="s">
        <v>272</v>
      </c>
      <c r="D988" s="1776"/>
      <c r="E988" s="310">
        <f t="shared" ref="E988:L988" si="229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 t="str">
        <f t="shared" si="222"/>
        <v/>
      </c>
      <c r="N988" s="13"/>
    </row>
    <row r="989" spans="1:14" hidden="1">
      <c r="A989" s="22">
        <v>440</v>
      </c>
      <c r="B989" s="362"/>
      <c r="C989" s="279">
        <v>4901</v>
      </c>
      <c r="D989" s="364" t="s">
        <v>273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 t="str">
        <f t="shared" si="222"/>
        <v/>
      </c>
      <c r="N989" s="13"/>
    </row>
    <row r="990" spans="1:14" hidden="1">
      <c r="A990" s="22">
        <v>450</v>
      </c>
      <c r="B990" s="362"/>
      <c r="C990" s="285">
        <v>4902</v>
      </c>
      <c r="D990" s="301" t="s">
        <v>274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 t="str">
        <f t="shared" si="222"/>
        <v/>
      </c>
      <c r="N990" s="13"/>
    </row>
    <row r="991" spans="1:14" hidden="1">
      <c r="A991" s="22">
        <v>495</v>
      </c>
      <c r="B991" s="365">
        <v>5100</v>
      </c>
      <c r="C991" s="1777" t="s">
        <v>247</v>
      </c>
      <c r="D991" s="1778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 t="str">
        <f t="shared" si="222"/>
        <v/>
      </c>
      <c r="N991" s="13"/>
    </row>
    <row r="992" spans="1:14" hidden="1">
      <c r="A992" s="23">
        <v>500</v>
      </c>
      <c r="B992" s="365">
        <v>5200</v>
      </c>
      <c r="C992" s="1777" t="s">
        <v>248</v>
      </c>
      <c r="D992" s="1778"/>
      <c r="E992" s="310">
        <f t="shared" ref="E992:L992" si="230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 t="str">
        <f t="shared" si="222"/>
        <v/>
      </c>
      <c r="N992" s="13"/>
    </row>
    <row r="993" spans="1:14" hidden="1">
      <c r="A993" s="23">
        <v>505</v>
      </c>
      <c r="B993" s="366"/>
      <c r="C993" s="367">
        <v>5201</v>
      </c>
      <c r="D993" s="368" t="s">
        <v>249</v>
      </c>
      <c r="E993" s="281">
        <f t="shared" ref="E993:E999" si="231">F993+G993+H993</f>
        <v>0</v>
      </c>
      <c r="F993" s="152"/>
      <c r="G993" s="153"/>
      <c r="H993" s="1418"/>
      <c r="I993" s="152"/>
      <c r="J993" s="153"/>
      <c r="K993" s="1418"/>
      <c r="L993" s="281">
        <f t="shared" ref="L993:L999" si="232">I993+J993+K993</f>
        <v>0</v>
      </c>
      <c r="M993" s="12" t="str">
        <f t="shared" si="222"/>
        <v/>
      </c>
      <c r="N993" s="13"/>
    </row>
    <row r="994" spans="1:14" hidden="1">
      <c r="A994" s="23">
        <v>510</v>
      </c>
      <c r="B994" s="366"/>
      <c r="C994" s="369">
        <v>5202</v>
      </c>
      <c r="D994" s="370" t="s">
        <v>250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 t="str">
        <f t="shared" si="222"/>
        <v/>
      </c>
      <c r="N994" s="13"/>
    </row>
    <row r="995" spans="1:14" hidden="1">
      <c r="A995" s="23">
        <v>515</v>
      </c>
      <c r="B995" s="366"/>
      <c r="C995" s="369">
        <v>5203</v>
      </c>
      <c r="D995" s="370" t="s">
        <v>617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 t="str">
        <f t="shared" si="222"/>
        <v/>
      </c>
      <c r="N995" s="13"/>
    </row>
    <row r="996" spans="1:14" hidden="1">
      <c r="A996" s="23">
        <v>520</v>
      </c>
      <c r="B996" s="366"/>
      <c r="C996" s="369">
        <v>5204</v>
      </c>
      <c r="D996" s="370" t="s">
        <v>618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 t="str">
        <f t="shared" si="222"/>
        <v/>
      </c>
      <c r="N996" s="13"/>
    </row>
    <row r="997" spans="1:14" hidden="1">
      <c r="A997" s="23">
        <v>525</v>
      </c>
      <c r="B997" s="366"/>
      <c r="C997" s="369">
        <v>5205</v>
      </c>
      <c r="D997" s="370" t="s">
        <v>619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 t="str">
        <f t="shared" si="222"/>
        <v/>
      </c>
      <c r="N997" s="13"/>
    </row>
    <row r="998" spans="1:14" hidden="1">
      <c r="A998" s="22">
        <v>635</v>
      </c>
      <c r="B998" s="366"/>
      <c r="C998" s="369">
        <v>5206</v>
      </c>
      <c r="D998" s="370" t="s">
        <v>620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 t="str">
        <f t="shared" si="222"/>
        <v/>
      </c>
      <c r="N998" s="13"/>
    </row>
    <row r="999" spans="1:14" hidden="1">
      <c r="A999" s="23">
        <v>640</v>
      </c>
      <c r="B999" s="366"/>
      <c r="C999" s="371">
        <v>5219</v>
      </c>
      <c r="D999" s="372" t="s">
        <v>621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 t="str">
        <f t="shared" si="222"/>
        <v/>
      </c>
      <c r="N999" s="13"/>
    </row>
    <row r="1000" spans="1:14" hidden="1">
      <c r="A1000" s="23">
        <v>645</v>
      </c>
      <c r="B1000" s="365">
        <v>5300</v>
      </c>
      <c r="C1000" s="1777" t="s">
        <v>622</v>
      </c>
      <c r="D1000" s="1778"/>
      <c r="E1000" s="310">
        <f t="shared" ref="E1000:L1000" si="233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 t="str">
        <f t="shared" si="222"/>
        <v/>
      </c>
      <c r="N1000" s="13"/>
    </row>
    <row r="1001" spans="1:14" hidden="1">
      <c r="A1001" s="23">
        <v>650</v>
      </c>
      <c r="B1001" s="366"/>
      <c r="C1001" s="367">
        <v>5301</v>
      </c>
      <c r="D1001" s="368" t="s">
        <v>306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 t="str">
        <f t="shared" si="222"/>
        <v/>
      </c>
      <c r="N1001" s="13"/>
    </row>
    <row r="1002" spans="1:14" hidden="1">
      <c r="A1002" s="22">
        <v>655</v>
      </c>
      <c r="B1002" s="366"/>
      <c r="C1002" s="371">
        <v>5309</v>
      </c>
      <c r="D1002" s="372" t="s">
        <v>623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 t="str">
        <f t="shared" si="222"/>
        <v/>
      </c>
      <c r="N1002" s="13"/>
    </row>
    <row r="1003" spans="1:14" hidden="1">
      <c r="A1003" s="22">
        <v>665</v>
      </c>
      <c r="B1003" s="365">
        <v>5400</v>
      </c>
      <c r="C1003" s="1777" t="s">
        <v>682</v>
      </c>
      <c r="D1003" s="1778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 t="str">
        <f t="shared" si="222"/>
        <v/>
      </c>
      <c r="N1003" s="13"/>
    </row>
    <row r="1004" spans="1:14" hidden="1">
      <c r="A1004" s="22">
        <v>675</v>
      </c>
      <c r="B1004" s="272">
        <v>5500</v>
      </c>
      <c r="C1004" s="1775" t="s">
        <v>683</v>
      </c>
      <c r="D1004" s="1776"/>
      <c r="E1004" s="310">
        <f t="shared" ref="E1004:L1004" si="23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 t="str">
        <f t="shared" si="222"/>
        <v/>
      </c>
      <c r="N1004" s="13"/>
    </row>
    <row r="1005" spans="1:14" hidden="1">
      <c r="A1005" s="22">
        <v>685</v>
      </c>
      <c r="B1005" s="362"/>
      <c r="C1005" s="279">
        <v>5501</v>
      </c>
      <c r="D1005" s="311" t="s">
        <v>684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 t="str">
        <f t="shared" si="222"/>
        <v/>
      </c>
      <c r="N1005" s="13"/>
    </row>
    <row r="1006" spans="1:14" hidden="1">
      <c r="A1006" s="23">
        <v>690</v>
      </c>
      <c r="B1006" s="362"/>
      <c r="C1006" s="293">
        <v>5502</v>
      </c>
      <c r="D1006" s="294" t="s">
        <v>685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 t="str">
        <f t="shared" si="222"/>
        <v/>
      </c>
      <c r="N1006" s="13"/>
    </row>
    <row r="1007" spans="1:14" hidden="1">
      <c r="A1007" s="23">
        <v>695</v>
      </c>
      <c r="B1007" s="362"/>
      <c r="C1007" s="293">
        <v>5503</v>
      </c>
      <c r="D1007" s="363" t="s">
        <v>686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 t="str">
        <f t="shared" si="222"/>
        <v/>
      </c>
      <c r="N1007" s="13"/>
    </row>
    <row r="1008" spans="1:14" hidden="1">
      <c r="A1008" s="22">
        <v>700</v>
      </c>
      <c r="B1008" s="362"/>
      <c r="C1008" s="285">
        <v>5504</v>
      </c>
      <c r="D1008" s="339" t="s">
        <v>687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 t="str">
        <f t="shared" si="222"/>
        <v/>
      </c>
      <c r="N1008" s="13"/>
    </row>
    <row r="1009" spans="1:14" hidden="1">
      <c r="A1009" s="22">
        <v>710</v>
      </c>
      <c r="B1009" s="365">
        <v>5700</v>
      </c>
      <c r="C1009" s="1800" t="s">
        <v>911</v>
      </c>
      <c r="D1009" s="1801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 t="str">
        <f t="shared" si="222"/>
        <v/>
      </c>
      <c r="N1009" s="13"/>
    </row>
    <row r="1010" spans="1:14" hidden="1">
      <c r="A1010" s="23">
        <v>715</v>
      </c>
      <c r="B1010" s="366"/>
      <c r="C1010" s="367">
        <v>5701</v>
      </c>
      <c r="D1010" s="368" t="s">
        <v>688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 t="str">
        <f t="shared" si="222"/>
        <v/>
      </c>
      <c r="N1010" s="13"/>
    </row>
    <row r="1011" spans="1:14" hidden="1">
      <c r="A1011" s="23">
        <v>720</v>
      </c>
      <c r="B1011" s="366"/>
      <c r="C1011" s="373">
        <v>5702</v>
      </c>
      <c r="D1011" s="374" t="s">
        <v>689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 t="str">
        <f t="shared" si="222"/>
        <v/>
      </c>
      <c r="N1011" s="13"/>
    </row>
    <row r="1012" spans="1:14" hidden="1">
      <c r="A1012" s="23">
        <v>725</v>
      </c>
      <c r="B1012" s="292"/>
      <c r="C1012" s="375">
        <v>4071</v>
      </c>
      <c r="D1012" s="376" t="s">
        <v>690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 t="str">
        <f t="shared" si="222"/>
        <v/>
      </c>
      <c r="N1012" s="13"/>
    </row>
    <row r="1013" spans="1:14" hidden="1">
      <c r="A1013" s="23">
        <v>730</v>
      </c>
      <c r="B1013" s="582"/>
      <c r="C1013" s="1802" t="s">
        <v>691</v>
      </c>
      <c r="D1013" s="1803"/>
      <c r="E1013" s="1438"/>
      <c r="F1013" s="1438"/>
      <c r="G1013" s="1438"/>
      <c r="H1013" s="1438"/>
      <c r="I1013" s="1438"/>
      <c r="J1013" s="1438"/>
      <c r="K1013" s="1438"/>
      <c r="L1013" s="1439"/>
      <c r="M1013" s="12" t="str">
        <f t="shared" si="222"/>
        <v/>
      </c>
      <c r="N1013" s="13"/>
    </row>
    <row r="1014" spans="1:14" hidden="1">
      <c r="A1014" s="23">
        <v>735</v>
      </c>
      <c r="B1014" s="381">
        <v>98</v>
      </c>
      <c r="C1014" s="1802" t="s">
        <v>691</v>
      </c>
      <c r="D1014" s="1803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 t="str">
        <f t="shared" si="222"/>
        <v/>
      </c>
      <c r="N1014" s="13"/>
    </row>
    <row r="1015" spans="1:14" hidden="1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 t="str">
        <f t="shared" si="222"/>
        <v/>
      </c>
      <c r="N1015" s="13"/>
    </row>
    <row r="1016" spans="1:14" hidden="1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 t="str">
        <f t="shared" si="222"/>
        <v/>
      </c>
      <c r="N1016" s="13"/>
    </row>
    <row r="1017" spans="1:14" hidden="1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 t="str">
        <f t="shared" si="222"/>
        <v/>
      </c>
      <c r="N1017" s="13"/>
    </row>
    <row r="1018" spans="1:14" ht="16" hidden="1" thickBot="1">
      <c r="A1018" s="23">
        <v>755</v>
      </c>
      <c r="B1018" s="1464"/>
      <c r="C1018" s="393" t="s">
        <v>738</v>
      </c>
      <c r="D1018" s="1432">
        <f>+B1018</f>
        <v>0</v>
      </c>
      <c r="E1018" s="395">
        <f t="shared" ref="E1018:L1018" si="235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0</v>
      </c>
      <c r="J1018" s="397">
        <f t="shared" si="235"/>
        <v>0</v>
      </c>
      <c r="K1018" s="398">
        <f t="shared" si="235"/>
        <v>0</v>
      </c>
      <c r="L1018" s="395">
        <f t="shared" si="235"/>
        <v>0</v>
      </c>
      <c r="M1018" s="12" t="str">
        <f>(IF($E1018&lt;&gt;0,$M$2,IF($L1018&lt;&gt;0,$M$2,"")))</f>
        <v/>
      </c>
      <c r="N1018" s="73" t="str">
        <f>LEFT(C900,1)</f>
        <v>3</v>
      </c>
    </row>
    <row r="1019" spans="1:14" hidden="1">
      <c r="A1019" s="23">
        <v>760</v>
      </c>
      <c r="B1019" s="79" t="s">
        <v>120</v>
      </c>
      <c r="C1019" s="1"/>
      <c r="L1019" s="6"/>
      <c r="M1019" s="7" t="str">
        <f>(IF($E1018&lt;&gt;0,$M$2,IF($L1018&lt;&gt;0,$M$2,"")))</f>
        <v/>
      </c>
    </row>
    <row r="1020" spans="1:14" hidden="1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 t="str">
        <f>(IF($E1018&lt;&gt;0,$M$2,IF($L1018&lt;&gt;0,$M$2,"")))</f>
        <v/>
      </c>
    </row>
    <row r="1021" spans="1:14" ht="18" hidden="1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 t="str">
        <f>(IF(E1016&lt;&gt;0,$G$2,IF(L1016&lt;&gt;0,$G$2,"")))</f>
        <v/>
      </c>
      <c r="N1021" s="65"/>
    </row>
    <row r="1022" spans="1:14" hidden="1">
      <c r="A1022" s="23">
        <v>780</v>
      </c>
      <c r="B1022" s="6"/>
      <c r="C1022" s="6"/>
      <c r="D1022" s="521"/>
      <c r="E1022" s="38"/>
      <c r="F1022" s="38"/>
      <c r="G1022" s="38"/>
      <c r="H1022" s="38"/>
      <c r="I1022" s="38"/>
      <c r="J1022" s="38"/>
      <c r="K1022" s="38"/>
      <c r="L1022" s="38"/>
      <c r="M1022" s="7" t="str">
        <f>(IF($E1155&lt;&gt;0,$M$2,IF($L1155&lt;&gt;0,$M$2,"")))</f>
        <v/>
      </c>
    </row>
    <row r="1023" spans="1:14" hidden="1">
      <c r="A1023" s="23">
        <v>785</v>
      </c>
      <c r="B1023" s="6"/>
      <c r="C1023" s="1365"/>
      <c r="D1023" s="1366"/>
      <c r="E1023" s="38"/>
      <c r="F1023" s="38"/>
      <c r="G1023" s="38"/>
      <c r="H1023" s="38"/>
      <c r="I1023" s="38"/>
      <c r="J1023" s="38"/>
      <c r="K1023" s="38"/>
      <c r="L1023" s="38"/>
      <c r="M1023" s="7" t="str">
        <f>(IF($E1155&lt;&gt;0,$M$2,IF($L1155&lt;&gt;0,$M$2,"")))</f>
        <v/>
      </c>
    </row>
    <row r="1024" spans="1:14" hidden="1">
      <c r="A1024" s="23">
        <v>790</v>
      </c>
      <c r="B1024" s="1809" t="str">
        <f>$B$7</f>
        <v>ОТЧЕТНИ ДАННИ ПО ЕБК ЗА СМЕТКИТЕ ЗА СРЕДСТВАТА ОТ ЕВРОПЕЙСКИЯ СЪЮЗ - КСФ</v>
      </c>
      <c r="C1024" s="1810"/>
      <c r="D1024" s="1810"/>
      <c r="E1024" s="242"/>
      <c r="F1024" s="242"/>
      <c r="G1024" s="237"/>
      <c r="H1024" s="237"/>
      <c r="I1024" s="237"/>
      <c r="J1024" s="237"/>
      <c r="K1024" s="237"/>
      <c r="L1024" s="237"/>
      <c r="M1024" s="7" t="str">
        <f>(IF($E1155&lt;&gt;0,$M$2,IF($L1155&lt;&gt;0,$M$2,"")))</f>
        <v/>
      </c>
    </row>
    <row r="1025" spans="1:14" hidden="1">
      <c r="A1025" s="23">
        <v>795</v>
      </c>
      <c r="B1025" s="228"/>
      <c r="C1025" s="391"/>
      <c r="D1025" s="400"/>
      <c r="E1025" s="406" t="s">
        <v>463</v>
      </c>
      <c r="F1025" s="406" t="s">
        <v>832</v>
      </c>
      <c r="G1025" s="237"/>
      <c r="H1025" s="1362" t="s">
        <v>1248</v>
      </c>
      <c r="I1025" s="1363"/>
      <c r="J1025" s="1364"/>
      <c r="K1025" s="237"/>
      <c r="L1025" s="237"/>
      <c r="M1025" s="7" t="str">
        <f>(IF($E1155&lt;&gt;0,$M$2,IF($L1155&lt;&gt;0,$M$2,"")))</f>
        <v/>
      </c>
    </row>
    <row r="1026" spans="1:14" ht="17.5" hidden="1">
      <c r="A1026" s="22">
        <v>805</v>
      </c>
      <c r="B1026" s="1765" t="str">
        <f>$B$9</f>
        <v>ДЕТСКА ГРАДИНА "НАРЦИС"</v>
      </c>
      <c r="C1026" s="1766"/>
      <c r="D1026" s="1767"/>
      <c r="E1026" s="115">
        <f>$E$9</f>
        <v>43831</v>
      </c>
      <c r="F1026" s="226">
        <f>$F$9</f>
        <v>44012</v>
      </c>
      <c r="G1026" s="237"/>
      <c r="H1026" s="237"/>
      <c r="I1026" s="237"/>
      <c r="J1026" s="237"/>
      <c r="K1026" s="237"/>
      <c r="L1026" s="237"/>
      <c r="M1026" s="7" t="str">
        <f>(IF($E1155&lt;&gt;0,$M$2,IF($L1155&lt;&gt;0,$M$2,"")))</f>
        <v/>
      </c>
    </row>
    <row r="1027" spans="1:14" hidden="1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 t="str">
        <f>(IF($E1155&lt;&gt;0,$M$2,IF($L1155&lt;&gt;0,$M$2,"")))</f>
        <v/>
      </c>
    </row>
    <row r="1028" spans="1:14" hidden="1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 t="str">
        <f>(IF($E1155&lt;&gt;0,$M$2,IF($L1155&lt;&gt;0,$M$2,"")))</f>
        <v/>
      </c>
    </row>
    <row r="1029" spans="1:14" ht="17.5" hidden="1">
      <c r="A1029" s="28">
        <v>525</v>
      </c>
      <c r="B1029" s="1835" t="str">
        <f>$B$12</f>
        <v>Силистра</v>
      </c>
      <c r="C1029" s="1836"/>
      <c r="D1029" s="1837"/>
      <c r="E1029" s="410" t="s">
        <v>887</v>
      </c>
      <c r="F1029" s="1360" t="str">
        <f>$F$12</f>
        <v>6905</v>
      </c>
      <c r="G1029" s="237"/>
      <c r="H1029" s="237"/>
      <c r="I1029" s="237"/>
      <c r="J1029" s="237"/>
      <c r="K1029" s="237"/>
      <c r="L1029" s="237"/>
      <c r="M1029" s="7" t="str">
        <f>(IF($E1155&lt;&gt;0,$M$2,IF($L1155&lt;&gt;0,$M$2,"")))</f>
        <v/>
      </c>
    </row>
    <row r="1030" spans="1:14" hidden="1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61"/>
      <c r="F1030" s="242"/>
      <c r="G1030" s="237"/>
      <c r="H1030" s="237"/>
      <c r="I1030" s="237"/>
      <c r="J1030" s="237"/>
      <c r="K1030" s="237"/>
      <c r="L1030" s="237"/>
      <c r="M1030" s="7" t="str">
        <f>(IF($E1155&lt;&gt;0,$M$2,IF($L1155&lt;&gt;0,$M$2,"")))</f>
        <v/>
      </c>
    </row>
    <row r="1031" spans="1:14" ht="17.5" hidden="1">
      <c r="A1031" s="23">
        <v>821</v>
      </c>
      <c r="B1031" s="236"/>
      <c r="C1031" s="237"/>
      <c r="D1031" s="124" t="s">
        <v>888</v>
      </c>
      <c r="E1031" s="238">
        <f>$E$15</f>
        <v>98</v>
      </c>
      <c r="F1031" s="414" t="str">
        <f>$F$15</f>
        <v>СЕС - КСФ</v>
      </c>
      <c r="G1031" s="218"/>
      <c r="H1031" s="218"/>
      <c r="I1031" s="218"/>
      <c r="J1031" s="218"/>
      <c r="K1031" s="218"/>
      <c r="L1031" s="218"/>
      <c r="M1031" s="7" t="str">
        <f>(IF($E1155&lt;&gt;0,$M$2,IF($L1155&lt;&gt;0,$M$2,"")))</f>
        <v/>
      </c>
    </row>
    <row r="1032" spans="1:14" hidden="1">
      <c r="A1032" s="23">
        <v>822</v>
      </c>
      <c r="B1032" s="228"/>
      <c r="C1032" s="391"/>
      <c r="D1032" s="400"/>
      <c r="E1032" s="237"/>
      <c r="F1032" s="409"/>
      <c r="G1032" s="409"/>
      <c r="H1032" s="409"/>
      <c r="I1032" s="409"/>
      <c r="J1032" s="409"/>
      <c r="K1032" s="409"/>
      <c r="L1032" s="1377" t="s">
        <v>464</v>
      </c>
      <c r="M1032" s="7" t="str">
        <f>(IF($E1155&lt;&gt;0,$M$2,IF($L1155&lt;&gt;0,$M$2,"")))</f>
        <v/>
      </c>
    </row>
    <row r="1033" spans="1:14" ht="25" hidden="1" customHeight="1">
      <c r="A1033" s="23">
        <v>823</v>
      </c>
      <c r="B1033" s="247"/>
      <c r="C1033" s="248"/>
      <c r="D1033" s="249" t="s">
        <v>709</v>
      </c>
      <c r="E1033" s="1748" t="s">
        <v>2051</v>
      </c>
      <c r="F1033" s="1749"/>
      <c r="G1033" s="1749"/>
      <c r="H1033" s="1750"/>
      <c r="I1033" s="1757" t="s">
        <v>2052</v>
      </c>
      <c r="J1033" s="1758"/>
      <c r="K1033" s="1758"/>
      <c r="L1033" s="1759"/>
      <c r="M1033" s="7" t="str">
        <f>(IF($E1155&lt;&gt;0,$M$2,IF($L1155&lt;&gt;0,$M$2,"")))</f>
        <v/>
      </c>
    </row>
    <row r="1034" spans="1:14" ht="55" hidden="1" customHeight="1" thickBot="1">
      <c r="A1034" s="23">
        <v>825</v>
      </c>
      <c r="B1034" s="250" t="s">
        <v>62</v>
      </c>
      <c r="C1034" s="251" t="s">
        <v>465</v>
      </c>
      <c r="D1034" s="252" t="s">
        <v>710</v>
      </c>
      <c r="E1034" s="1403" t="str">
        <f>$E$20</f>
        <v>Уточнен план                Общо</v>
      </c>
      <c r="F1034" s="1407" t="str">
        <f>$F$20</f>
        <v>държавни дейности</v>
      </c>
      <c r="G1034" s="1408" t="str">
        <f>$G$20</f>
        <v>местни дейности</v>
      </c>
      <c r="H1034" s="140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627" t="str">
        <f>$L$20</f>
        <v>ОТЧЕТ                                    ОБЩО</v>
      </c>
      <c r="M1034" s="7" t="str">
        <f>(IF($E1155&lt;&gt;0,$M$2,IF($L1155&lt;&gt;0,$M$2,"")))</f>
        <v/>
      </c>
    </row>
    <row r="1035" spans="1:14" ht="18" hidden="1">
      <c r="A1035" s="23"/>
      <c r="B1035" s="258"/>
      <c r="C1035" s="259"/>
      <c r="D1035" s="260" t="s">
        <v>740</v>
      </c>
      <c r="E1035" s="1455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 t="str">
        <f>(IF($E1155&lt;&gt;0,$M$2,IF($L1155&lt;&gt;0,$M$2,"")))</f>
        <v/>
      </c>
    </row>
    <row r="1036" spans="1:14" hidden="1">
      <c r="A1036" s="23"/>
      <c r="B1036" s="1451"/>
      <c r="C1036" s="1664">
        <f>VLOOKUP(D1036,OP_LIST2,2,FALSE)</f>
        <v>0</v>
      </c>
      <c r="D1036" s="1452" t="s">
        <v>637</v>
      </c>
      <c r="E1036" s="389"/>
      <c r="F1036" s="1441"/>
      <c r="G1036" s="1442"/>
      <c r="H1036" s="1443"/>
      <c r="I1036" s="1441"/>
      <c r="J1036" s="1442"/>
      <c r="K1036" s="1443"/>
      <c r="L1036" s="1440"/>
      <c r="M1036" s="7" t="str">
        <f>(IF($E1155&lt;&gt;0,$M$2,IF($L1155&lt;&gt;0,$M$2,"")))</f>
        <v/>
      </c>
    </row>
    <row r="1037" spans="1:14" hidden="1">
      <c r="A1037" s="23"/>
      <c r="B1037" s="1454"/>
      <c r="C1037" s="1459">
        <f>VLOOKUP(D1038,EBK_DEIN2,2,FALSE)</f>
        <v>0</v>
      </c>
      <c r="D1037" s="1458" t="s">
        <v>789</v>
      </c>
      <c r="E1037" s="389"/>
      <c r="F1037" s="1444"/>
      <c r="G1037" s="1445"/>
      <c r="H1037" s="1446"/>
      <c r="I1037" s="1444"/>
      <c r="J1037" s="1445"/>
      <c r="K1037" s="1446"/>
      <c r="L1037" s="1440"/>
      <c r="M1037" s="7" t="str">
        <f>(IF($E1155&lt;&gt;0,$M$2,IF($L1155&lt;&gt;0,$M$2,"")))</f>
        <v/>
      </c>
    </row>
    <row r="1038" spans="1:14" hidden="1">
      <c r="A1038" s="23"/>
      <c r="B1038" s="1450"/>
      <c r="C1038" s="1587">
        <f>+C1037</f>
        <v>0</v>
      </c>
      <c r="D1038" s="1452" t="s">
        <v>375</v>
      </c>
      <c r="E1038" s="389"/>
      <c r="F1038" s="1444"/>
      <c r="G1038" s="1445"/>
      <c r="H1038" s="1446"/>
      <c r="I1038" s="1444"/>
      <c r="J1038" s="1445"/>
      <c r="K1038" s="1446"/>
      <c r="L1038" s="1440"/>
      <c r="M1038" s="7" t="str">
        <f>(IF($E1155&lt;&gt;0,$M$2,IF($L1155&lt;&gt;0,$M$2,"")))</f>
        <v/>
      </c>
    </row>
    <row r="1039" spans="1:14" hidden="1">
      <c r="A1039" s="23"/>
      <c r="B1039" s="1456"/>
      <c r="C1039" s="1453"/>
      <c r="D1039" s="1457" t="s">
        <v>711</v>
      </c>
      <c r="E1039" s="389"/>
      <c r="F1039" s="1447"/>
      <c r="G1039" s="1448"/>
      <c r="H1039" s="1449"/>
      <c r="I1039" s="1447"/>
      <c r="J1039" s="1448"/>
      <c r="K1039" s="1449"/>
      <c r="L1039" s="1440"/>
      <c r="M1039" s="7" t="str">
        <f>(IF($E1155&lt;&gt;0,$M$2,IF($L1155&lt;&gt;0,$M$2,"")))</f>
        <v/>
      </c>
    </row>
    <row r="1040" spans="1:14" hidden="1">
      <c r="A1040" s="23"/>
      <c r="B1040" s="272">
        <v>100</v>
      </c>
      <c r="C1040" s="1763" t="s">
        <v>741</v>
      </c>
      <c r="D1040" s="1764"/>
      <c r="E1040" s="273">
        <f t="shared" ref="E1040:L1040" si="236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0</v>
      </c>
      <c r="K1040" s="276">
        <f t="shared" si="236"/>
        <v>0</v>
      </c>
      <c r="L1040" s="273">
        <f t="shared" si="236"/>
        <v>0</v>
      </c>
      <c r="M1040" s="12" t="str">
        <f>(IF($E1040&lt;&gt;0,$M$2,IF($L1040&lt;&gt;0,$M$2,"")))</f>
        <v/>
      </c>
      <c r="N1040" s="13"/>
    </row>
    <row r="1041" spans="1:14" hidden="1">
      <c r="A1041" s="23"/>
      <c r="B1041" s="278"/>
      <c r="C1041" s="279">
        <v>101</v>
      </c>
      <c r="D1041" s="280" t="s">
        <v>742</v>
      </c>
      <c r="E1041" s="281">
        <f>F1041+G1041+H1041</f>
        <v>0</v>
      </c>
      <c r="F1041" s="152"/>
      <c r="G1041" s="153"/>
      <c r="H1041" s="1418"/>
      <c r="I1041" s="152"/>
      <c r="J1041" s="153"/>
      <c r="K1041" s="1418"/>
      <c r="L1041" s="281">
        <f>I1041+J1041+K1041</f>
        <v>0</v>
      </c>
      <c r="M1041" s="12" t="str">
        <f t="shared" ref="M1041:M1107" si="237">(IF($E1041&lt;&gt;0,$M$2,IF($L1041&lt;&gt;0,$M$2,"")))</f>
        <v/>
      </c>
      <c r="N1041" s="13"/>
    </row>
    <row r="1042" spans="1:14" hidden="1">
      <c r="A1042" s="10"/>
      <c r="B1042" s="278"/>
      <c r="C1042" s="285">
        <v>102</v>
      </c>
      <c r="D1042" s="286" t="s">
        <v>743</v>
      </c>
      <c r="E1042" s="287">
        <f>F1042+G1042+H1042</f>
        <v>0</v>
      </c>
      <c r="F1042" s="173"/>
      <c r="G1042" s="174"/>
      <c r="H1042" s="1421"/>
      <c r="I1042" s="173"/>
      <c r="J1042" s="174"/>
      <c r="K1042" s="1421"/>
      <c r="L1042" s="287">
        <f>I1042+J1042+K1042</f>
        <v>0</v>
      </c>
      <c r="M1042" s="12" t="str">
        <f t="shared" si="237"/>
        <v/>
      </c>
      <c r="N1042" s="13"/>
    </row>
    <row r="1043" spans="1:14" hidden="1">
      <c r="A1043" s="10"/>
      <c r="B1043" s="272">
        <v>200</v>
      </c>
      <c r="C1043" s="1788" t="s">
        <v>744</v>
      </c>
      <c r="D1043" s="1789"/>
      <c r="E1043" s="273">
        <f t="shared" ref="E1043:L1043" si="238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 t="str">
        <f t="shared" si="237"/>
        <v/>
      </c>
      <c r="N1043" s="13"/>
    </row>
    <row r="1044" spans="1:14" hidden="1">
      <c r="A1044" s="10"/>
      <c r="B1044" s="291"/>
      <c r="C1044" s="279">
        <v>201</v>
      </c>
      <c r="D1044" s="280" t="s">
        <v>745</v>
      </c>
      <c r="E1044" s="281">
        <f>F1044+G1044+H1044</f>
        <v>0</v>
      </c>
      <c r="F1044" s="152"/>
      <c r="G1044" s="153"/>
      <c r="H1044" s="1418"/>
      <c r="I1044" s="152"/>
      <c r="J1044" s="153"/>
      <c r="K1044" s="1418"/>
      <c r="L1044" s="281">
        <f>I1044+J1044+K1044</f>
        <v>0</v>
      </c>
      <c r="M1044" s="12" t="str">
        <f t="shared" si="237"/>
        <v/>
      </c>
      <c r="N1044" s="13"/>
    </row>
    <row r="1045" spans="1:14" hidden="1">
      <c r="A1045" s="10"/>
      <c r="B1045" s="292"/>
      <c r="C1045" s="293">
        <v>202</v>
      </c>
      <c r="D1045" s="294" t="s">
        <v>746</v>
      </c>
      <c r="E1045" s="295">
        <f>F1045+G1045+H1045</f>
        <v>0</v>
      </c>
      <c r="F1045" s="158"/>
      <c r="G1045" s="159"/>
      <c r="H1045" s="1420"/>
      <c r="I1045" s="158"/>
      <c r="J1045" s="159"/>
      <c r="K1045" s="1420"/>
      <c r="L1045" s="295">
        <f>I1045+J1045+K1045</f>
        <v>0</v>
      </c>
      <c r="M1045" s="12" t="str">
        <f t="shared" si="237"/>
        <v/>
      </c>
      <c r="N1045" s="13"/>
    </row>
    <row r="1046" spans="1:14" hidden="1">
      <c r="A1046" s="10"/>
      <c r="B1046" s="299"/>
      <c r="C1046" s="293">
        <v>205</v>
      </c>
      <c r="D1046" s="294" t="s">
        <v>594</v>
      </c>
      <c r="E1046" s="295">
        <f>F1046+G1046+H1046</f>
        <v>0</v>
      </c>
      <c r="F1046" s="158"/>
      <c r="G1046" s="159"/>
      <c r="H1046" s="1420"/>
      <c r="I1046" s="158"/>
      <c r="J1046" s="159"/>
      <c r="K1046" s="1420"/>
      <c r="L1046" s="295">
        <f>I1046+J1046+K1046</f>
        <v>0</v>
      </c>
      <c r="M1046" s="12" t="str">
        <f t="shared" si="237"/>
        <v/>
      </c>
      <c r="N1046" s="13"/>
    </row>
    <row r="1047" spans="1:14" hidden="1">
      <c r="A1047" s="10"/>
      <c r="B1047" s="299"/>
      <c r="C1047" s="293">
        <v>208</v>
      </c>
      <c r="D1047" s="300" t="s">
        <v>595</v>
      </c>
      <c r="E1047" s="295">
        <f>F1047+G1047+H1047</f>
        <v>0</v>
      </c>
      <c r="F1047" s="158"/>
      <c r="G1047" s="159"/>
      <c r="H1047" s="1420"/>
      <c r="I1047" s="158"/>
      <c r="J1047" s="159"/>
      <c r="K1047" s="1420"/>
      <c r="L1047" s="295">
        <f>I1047+J1047+K1047</f>
        <v>0</v>
      </c>
      <c r="M1047" s="12" t="str">
        <f t="shared" si="237"/>
        <v/>
      </c>
      <c r="N1047" s="13"/>
    </row>
    <row r="1048" spans="1:14" hidden="1">
      <c r="A1048" s="10"/>
      <c r="B1048" s="291"/>
      <c r="C1048" s="285">
        <v>209</v>
      </c>
      <c r="D1048" s="301" t="s">
        <v>596</v>
      </c>
      <c r="E1048" s="287">
        <f>F1048+G1048+H1048</f>
        <v>0</v>
      </c>
      <c r="F1048" s="173"/>
      <c r="G1048" s="174"/>
      <c r="H1048" s="1421"/>
      <c r="I1048" s="173"/>
      <c r="J1048" s="174"/>
      <c r="K1048" s="1421"/>
      <c r="L1048" s="287">
        <f>I1048+J1048+K1048</f>
        <v>0</v>
      </c>
      <c r="M1048" s="12" t="str">
        <f t="shared" si="237"/>
        <v/>
      </c>
      <c r="N1048" s="13"/>
    </row>
    <row r="1049" spans="1:14" hidden="1">
      <c r="A1049" s="10"/>
      <c r="B1049" s="272">
        <v>500</v>
      </c>
      <c r="C1049" s="1790" t="s">
        <v>193</v>
      </c>
      <c r="D1049" s="1791"/>
      <c r="E1049" s="273">
        <f t="shared" ref="E1049:L1049" si="23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273">
        <f t="shared" si="239"/>
        <v>0</v>
      </c>
      <c r="M1049" s="12" t="str">
        <f t="shared" si="237"/>
        <v/>
      </c>
      <c r="N1049" s="13"/>
    </row>
    <row r="1050" spans="1:14" ht="18" hidden="1" customHeight="1">
      <c r="A1050" s="10"/>
      <c r="B1050" s="291"/>
      <c r="C1050" s="302">
        <v>551</v>
      </c>
      <c r="D1050" s="303" t="s">
        <v>194</v>
      </c>
      <c r="E1050" s="281">
        <f t="shared" ref="E1050:E1057" si="240">F1050+G1050+H1050</f>
        <v>0</v>
      </c>
      <c r="F1050" s="152"/>
      <c r="G1050" s="153"/>
      <c r="H1050" s="1418"/>
      <c r="I1050" s="152"/>
      <c r="J1050" s="153"/>
      <c r="K1050" s="1418"/>
      <c r="L1050" s="281">
        <f t="shared" ref="L1050:L1057" si="241">I1050+J1050+K1050</f>
        <v>0</v>
      </c>
      <c r="M1050" s="12" t="str">
        <f t="shared" si="237"/>
        <v/>
      </c>
      <c r="N1050" s="13"/>
    </row>
    <row r="1051" spans="1:14" hidden="1">
      <c r="A1051" s="10"/>
      <c r="B1051" s="291"/>
      <c r="C1051" s="304">
        <v>552</v>
      </c>
      <c r="D1051" s="305" t="s">
        <v>906</v>
      </c>
      <c r="E1051" s="295">
        <f t="shared" si="240"/>
        <v>0</v>
      </c>
      <c r="F1051" s="158"/>
      <c r="G1051" s="159"/>
      <c r="H1051" s="1420"/>
      <c r="I1051" s="158"/>
      <c r="J1051" s="159"/>
      <c r="K1051" s="1420"/>
      <c r="L1051" s="295">
        <f t="shared" si="241"/>
        <v>0</v>
      </c>
      <c r="M1051" s="12" t="str">
        <f t="shared" si="237"/>
        <v/>
      </c>
      <c r="N1051" s="13"/>
    </row>
    <row r="1052" spans="1:14" hidden="1">
      <c r="A1052" s="10"/>
      <c r="B1052" s="306"/>
      <c r="C1052" s="304">
        <v>558</v>
      </c>
      <c r="D1052" s="307" t="s">
        <v>868</v>
      </c>
      <c r="E1052" s="295">
        <f>F1052+G1052+H1052</f>
        <v>0</v>
      </c>
      <c r="F1052" s="488">
        <v>0</v>
      </c>
      <c r="G1052" s="489">
        <v>0</v>
      </c>
      <c r="H1052" s="160">
        <v>0</v>
      </c>
      <c r="I1052" s="488">
        <v>0</v>
      </c>
      <c r="J1052" s="489">
        <v>0</v>
      </c>
      <c r="K1052" s="160">
        <v>0</v>
      </c>
      <c r="L1052" s="295">
        <f>I1052+J1052+K1052</f>
        <v>0</v>
      </c>
      <c r="M1052" s="12" t="str">
        <f t="shared" si="237"/>
        <v/>
      </c>
      <c r="N1052" s="13"/>
    </row>
    <row r="1053" spans="1:14" hidden="1">
      <c r="A1053" s="10"/>
      <c r="B1053" s="306"/>
      <c r="C1053" s="304">
        <v>560</v>
      </c>
      <c r="D1053" s="307" t="s">
        <v>195</v>
      </c>
      <c r="E1053" s="295">
        <f t="shared" si="240"/>
        <v>0</v>
      </c>
      <c r="F1053" s="158"/>
      <c r="G1053" s="159"/>
      <c r="H1053" s="1420"/>
      <c r="I1053" s="158"/>
      <c r="J1053" s="159"/>
      <c r="K1053" s="1420"/>
      <c r="L1053" s="295">
        <f t="shared" si="241"/>
        <v>0</v>
      </c>
      <c r="M1053" s="12" t="str">
        <f t="shared" si="237"/>
        <v/>
      </c>
      <c r="N1053" s="13"/>
    </row>
    <row r="1054" spans="1:14" hidden="1">
      <c r="A1054" s="10"/>
      <c r="B1054" s="306"/>
      <c r="C1054" s="304">
        <v>580</v>
      </c>
      <c r="D1054" s="305" t="s">
        <v>196</v>
      </c>
      <c r="E1054" s="295">
        <f t="shared" si="240"/>
        <v>0</v>
      </c>
      <c r="F1054" s="158"/>
      <c r="G1054" s="159"/>
      <c r="H1054" s="1420"/>
      <c r="I1054" s="158"/>
      <c r="J1054" s="159"/>
      <c r="K1054" s="1420"/>
      <c r="L1054" s="295">
        <f t="shared" si="241"/>
        <v>0</v>
      </c>
      <c r="M1054" s="12" t="str">
        <f t="shared" si="237"/>
        <v/>
      </c>
      <c r="N1054" s="13"/>
    </row>
    <row r="1055" spans="1:14" hidden="1">
      <c r="A1055" s="10"/>
      <c r="B1055" s="291"/>
      <c r="C1055" s="304">
        <v>588</v>
      </c>
      <c r="D1055" s="305" t="s">
        <v>870</v>
      </c>
      <c r="E1055" s="295">
        <f>F1055+G1055+H1055</f>
        <v>0</v>
      </c>
      <c r="F1055" s="488">
        <v>0</v>
      </c>
      <c r="G1055" s="489">
        <v>0</v>
      </c>
      <c r="H1055" s="160">
        <v>0</v>
      </c>
      <c r="I1055" s="488">
        <v>0</v>
      </c>
      <c r="J1055" s="489">
        <v>0</v>
      </c>
      <c r="K1055" s="160">
        <v>0</v>
      </c>
      <c r="L1055" s="295">
        <f>I1055+J1055+K1055</f>
        <v>0</v>
      </c>
      <c r="M1055" s="12" t="str">
        <f t="shared" si="237"/>
        <v/>
      </c>
      <c r="N1055" s="13"/>
    </row>
    <row r="1056" spans="1:14" ht="31" hidden="1">
      <c r="A1056" s="10"/>
      <c r="B1056" s="291"/>
      <c r="C1056" s="308">
        <v>590</v>
      </c>
      <c r="D1056" s="309" t="s">
        <v>197</v>
      </c>
      <c r="E1056" s="287">
        <f t="shared" si="240"/>
        <v>0</v>
      </c>
      <c r="F1056" s="173"/>
      <c r="G1056" s="174"/>
      <c r="H1056" s="1421"/>
      <c r="I1056" s="173"/>
      <c r="J1056" s="174"/>
      <c r="K1056" s="1421"/>
      <c r="L1056" s="287">
        <f t="shared" si="241"/>
        <v>0</v>
      </c>
      <c r="M1056" s="12" t="str">
        <f t="shared" si="237"/>
        <v/>
      </c>
      <c r="N1056" s="13"/>
    </row>
    <row r="1057" spans="1:14" hidden="1">
      <c r="A1057" s="22">
        <v>5</v>
      </c>
      <c r="B1057" s="272">
        <v>800</v>
      </c>
      <c r="C1057" s="1786" t="s">
        <v>198</v>
      </c>
      <c r="D1057" s="1787"/>
      <c r="E1057" s="310">
        <f t="shared" si="240"/>
        <v>0</v>
      </c>
      <c r="F1057" s="1422"/>
      <c r="G1057" s="1423"/>
      <c r="H1057" s="1424"/>
      <c r="I1057" s="1422"/>
      <c r="J1057" s="1423"/>
      <c r="K1057" s="1424"/>
      <c r="L1057" s="310">
        <f t="shared" si="241"/>
        <v>0</v>
      </c>
      <c r="M1057" s="12" t="str">
        <f t="shared" si="237"/>
        <v/>
      </c>
      <c r="N1057" s="13"/>
    </row>
    <row r="1058" spans="1:14" hidden="1">
      <c r="A1058" s="23">
        <v>10</v>
      </c>
      <c r="B1058" s="272">
        <v>1000</v>
      </c>
      <c r="C1058" s="1788" t="s">
        <v>199</v>
      </c>
      <c r="D1058" s="1789"/>
      <c r="E1058" s="310">
        <f t="shared" ref="E1058:L1058" si="242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 t="str">
        <f t="shared" si="237"/>
        <v/>
      </c>
      <c r="N1058" s="13"/>
    </row>
    <row r="1059" spans="1:14" hidden="1">
      <c r="A1059" s="23">
        <v>15</v>
      </c>
      <c r="B1059" s="292"/>
      <c r="C1059" s="279">
        <v>1011</v>
      </c>
      <c r="D1059" s="311" t="s">
        <v>200</v>
      </c>
      <c r="E1059" s="281">
        <f t="shared" ref="E1059:E1075" si="243">F1059+G1059+H1059</f>
        <v>0</v>
      </c>
      <c r="F1059" s="152"/>
      <c r="G1059" s="153"/>
      <c r="H1059" s="1418"/>
      <c r="I1059" s="152"/>
      <c r="J1059" s="153"/>
      <c r="K1059" s="1418"/>
      <c r="L1059" s="281">
        <f t="shared" ref="L1059:L1075" si="244">I1059+J1059+K1059</f>
        <v>0</v>
      </c>
      <c r="M1059" s="12" t="str">
        <f t="shared" si="237"/>
        <v/>
      </c>
      <c r="N1059" s="13"/>
    </row>
    <row r="1060" spans="1:14" hidden="1">
      <c r="A1060" s="22">
        <v>35</v>
      </c>
      <c r="B1060" s="292"/>
      <c r="C1060" s="293">
        <v>1012</v>
      </c>
      <c r="D1060" s="294" t="s">
        <v>201</v>
      </c>
      <c r="E1060" s="295">
        <f t="shared" si="243"/>
        <v>0</v>
      </c>
      <c r="F1060" s="158"/>
      <c r="G1060" s="159"/>
      <c r="H1060" s="1420"/>
      <c r="I1060" s="158"/>
      <c r="J1060" s="159"/>
      <c r="K1060" s="1420"/>
      <c r="L1060" s="295">
        <f t="shared" si="244"/>
        <v>0</v>
      </c>
      <c r="M1060" s="12" t="str">
        <f t="shared" si="237"/>
        <v/>
      </c>
      <c r="N1060" s="13"/>
    </row>
    <row r="1061" spans="1:14" hidden="1">
      <c r="A1061" s="23">
        <v>40</v>
      </c>
      <c r="B1061" s="292"/>
      <c r="C1061" s="293">
        <v>1013</v>
      </c>
      <c r="D1061" s="294" t="s">
        <v>202</v>
      </c>
      <c r="E1061" s="295">
        <f t="shared" si="243"/>
        <v>0</v>
      </c>
      <c r="F1061" s="158"/>
      <c r="G1061" s="159"/>
      <c r="H1061" s="1420"/>
      <c r="I1061" s="158"/>
      <c r="J1061" s="159"/>
      <c r="K1061" s="1420"/>
      <c r="L1061" s="295">
        <f t="shared" si="244"/>
        <v>0</v>
      </c>
      <c r="M1061" s="12" t="str">
        <f t="shared" si="237"/>
        <v/>
      </c>
      <c r="N1061" s="13"/>
    </row>
    <row r="1062" spans="1:14" hidden="1">
      <c r="A1062" s="23">
        <v>45</v>
      </c>
      <c r="B1062" s="292"/>
      <c r="C1062" s="293">
        <v>1014</v>
      </c>
      <c r="D1062" s="294" t="s">
        <v>203</v>
      </c>
      <c r="E1062" s="295">
        <f t="shared" si="243"/>
        <v>0</v>
      </c>
      <c r="F1062" s="158"/>
      <c r="G1062" s="159"/>
      <c r="H1062" s="1420"/>
      <c r="I1062" s="158"/>
      <c r="J1062" s="159"/>
      <c r="K1062" s="1420"/>
      <c r="L1062" s="295">
        <f t="shared" si="244"/>
        <v>0</v>
      </c>
      <c r="M1062" s="12" t="str">
        <f t="shared" si="237"/>
        <v/>
      </c>
      <c r="N1062" s="13"/>
    </row>
    <row r="1063" spans="1:14" hidden="1">
      <c r="A1063" s="23">
        <v>50</v>
      </c>
      <c r="B1063" s="292"/>
      <c r="C1063" s="293">
        <v>1015</v>
      </c>
      <c r="D1063" s="294" t="s">
        <v>204</v>
      </c>
      <c r="E1063" s="295">
        <f t="shared" si="243"/>
        <v>0</v>
      </c>
      <c r="F1063" s="158"/>
      <c r="G1063" s="159"/>
      <c r="H1063" s="1420"/>
      <c r="I1063" s="158"/>
      <c r="J1063" s="159"/>
      <c r="K1063" s="1420"/>
      <c r="L1063" s="295">
        <f t="shared" si="244"/>
        <v>0</v>
      </c>
      <c r="M1063" s="12" t="str">
        <f t="shared" si="237"/>
        <v/>
      </c>
      <c r="N1063" s="13"/>
    </row>
    <row r="1064" spans="1:14" hidden="1">
      <c r="A1064" s="23">
        <v>55</v>
      </c>
      <c r="B1064" s="292"/>
      <c r="C1064" s="312">
        <v>1016</v>
      </c>
      <c r="D1064" s="313" t="s">
        <v>205</v>
      </c>
      <c r="E1064" s="314">
        <f t="shared" si="243"/>
        <v>0</v>
      </c>
      <c r="F1064" s="164"/>
      <c r="G1064" s="165"/>
      <c r="H1064" s="1419"/>
      <c r="I1064" s="164"/>
      <c r="J1064" s="165"/>
      <c r="K1064" s="1419"/>
      <c r="L1064" s="314">
        <f t="shared" si="244"/>
        <v>0</v>
      </c>
      <c r="M1064" s="12" t="str">
        <f t="shared" si="237"/>
        <v/>
      </c>
      <c r="N1064" s="13"/>
    </row>
    <row r="1065" spans="1:14" hidden="1">
      <c r="A1065" s="23">
        <v>60</v>
      </c>
      <c r="B1065" s="278"/>
      <c r="C1065" s="318">
        <v>1020</v>
      </c>
      <c r="D1065" s="319" t="s">
        <v>206</v>
      </c>
      <c r="E1065" s="320">
        <f t="shared" si="243"/>
        <v>0</v>
      </c>
      <c r="F1065" s="454"/>
      <c r="G1065" s="455"/>
      <c r="H1065" s="1428"/>
      <c r="I1065" s="454"/>
      <c r="J1065" s="455"/>
      <c r="K1065" s="1428"/>
      <c r="L1065" s="320">
        <f t="shared" si="244"/>
        <v>0</v>
      </c>
      <c r="M1065" s="12" t="str">
        <f t="shared" si="237"/>
        <v/>
      </c>
      <c r="N1065" s="13"/>
    </row>
    <row r="1066" spans="1:14" hidden="1">
      <c r="A1066" s="22">
        <v>65</v>
      </c>
      <c r="B1066" s="292"/>
      <c r="C1066" s="324">
        <v>1030</v>
      </c>
      <c r="D1066" s="325" t="s">
        <v>207</v>
      </c>
      <c r="E1066" s="326">
        <f t="shared" si="243"/>
        <v>0</v>
      </c>
      <c r="F1066" s="449"/>
      <c r="G1066" s="450"/>
      <c r="H1066" s="1425"/>
      <c r="I1066" s="449"/>
      <c r="J1066" s="450"/>
      <c r="K1066" s="1425"/>
      <c r="L1066" s="326">
        <f t="shared" si="244"/>
        <v>0</v>
      </c>
      <c r="M1066" s="12" t="str">
        <f t="shared" si="237"/>
        <v/>
      </c>
      <c r="N1066" s="13"/>
    </row>
    <row r="1067" spans="1:14" hidden="1">
      <c r="A1067" s="23">
        <v>70</v>
      </c>
      <c r="B1067" s="292"/>
      <c r="C1067" s="318">
        <v>1051</v>
      </c>
      <c r="D1067" s="331" t="s">
        <v>208</v>
      </c>
      <c r="E1067" s="320">
        <f t="shared" si="243"/>
        <v>0</v>
      </c>
      <c r="F1067" s="454"/>
      <c r="G1067" s="455"/>
      <c r="H1067" s="1428"/>
      <c r="I1067" s="454"/>
      <c r="J1067" s="455"/>
      <c r="K1067" s="1428"/>
      <c r="L1067" s="320">
        <f t="shared" si="244"/>
        <v>0</v>
      </c>
      <c r="M1067" s="12" t="str">
        <f t="shared" si="237"/>
        <v/>
      </c>
      <c r="N1067" s="13"/>
    </row>
    <row r="1068" spans="1:14" hidden="1">
      <c r="A1068" s="23">
        <v>75</v>
      </c>
      <c r="B1068" s="292"/>
      <c r="C1068" s="293">
        <v>1052</v>
      </c>
      <c r="D1068" s="294" t="s">
        <v>209</v>
      </c>
      <c r="E1068" s="295">
        <f t="shared" si="243"/>
        <v>0</v>
      </c>
      <c r="F1068" s="158"/>
      <c r="G1068" s="159"/>
      <c r="H1068" s="1420"/>
      <c r="I1068" s="158"/>
      <c r="J1068" s="159"/>
      <c r="K1068" s="1420"/>
      <c r="L1068" s="295">
        <f t="shared" si="244"/>
        <v>0</v>
      </c>
      <c r="M1068" s="12" t="str">
        <f t="shared" si="237"/>
        <v/>
      </c>
      <c r="N1068" s="13"/>
    </row>
    <row r="1069" spans="1:14" hidden="1">
      <c r="A1069" s="23">
        <v>80</v>
      </c>
      <c r="B1069" s="292"/>
      <c r="C1069" s="324">
        <v>1053</v>
      </c>
      <c r="D1069" s="325" t="s">
        <v>871</v>
      </c>
      <c r="E1069" s="326">
        <f t="shared" si="243"/>
        <v>0</v>
      </c>
      <c r="F1069" s="449"/>
      <c r="G1069" s="450"/>
      <c r="H1069" s="1425"/>
      <c r="I1069" s="449"/>
      <c r="J1069" s="450"/>
      <c r="K1069" s="1425"/>
      <c r="L1069" s="326">
        <f t="shared" si="244"/>
        <v>0</v>
      </c>
      <c r="M1069" s="12" t="str">
        <f t="shared" si="237"/>
        <v/>
      </c>
      <c r="N1069" s="13"/>
    </row>
    <row r="1070" spans="1:14" hidden="1">
      <c r="A1070" s="23">
        <v>80</v>
      </c>
      <c r="B1070" s="292"/>
      <c r="C1070" s="318">
        <v>1062</v>
      </c>
      <c r="D1070" s="319" t="s">
        <v>210</v>
      </c>
      <c r="E1070" s="320">
        <f t="shared" si="243"/>
        <v>0</v>
      </c>
      <c r="F1070" s="454"/>
      <c r="G1070" s="455"/>
      <c r="H1070" s="1428"/>
      <c r="I1070" s="454"/>
      <c r="J1070" s="455"/>
      <c r="K1070" s="1428"/>
      <c r="L1070" s="320">
        <f t="shared" si="244"/>
        <v>0</v>
      </c>
      <c r="M1070" s="12" t="str">
        <f t="shared" si="237"/>
        <v/>
      </c>
      <c r="N1070" s="13"/>
    </row>
    <row r="1071" spans="1:14" hidden="1">
      <c r="A1071" s="23">
        <v>85</v>
      </c>
      <c r="B1071" s="292"/>
      <c r="C1071" s="324">
        <v>1063</v>
      </c>
      <c r="D1071" s="332" t="s">
        <v>798</v>
      </c>
      <c r="E1071" s="326">
        <f t="shared" si="243"/>
        <v>0</v>
      </c>
      <c r="F1071" s="449"/>
      <c r="G1071" s="450"/>
      <c r="H1071" s="1425"/>
      <c r="I1071" s="449"/>
      <c r="J1071" s="450"/>
      <c r="K1071" s="1425"/>
      <c r="L1071" s="326">
        <f t="shared" si="244"/>
        <v>0</v>
      </c>
      <c r="M1071" s="12" t="str">
        <f t="shared" si="237"/>
        <v/>
      </c>
      <c r="N1071" s="13"/>
    </row>
    <row r="1072" spans="1:14" hidden="1">
      <c r="A1072" s="23">
        <v>90</v>
      </c>
      <c r="B1072" s="292"/>
      <c r="C1072" s="333">
        <v>1069</v>
      </c>
      <c r="D1072" s="334" t="s">
        <v>211</v>
      </c>
      <c r="E1072" s="335">
        <f t="shared" si="243"/>
        <v>0</v>
      </c>
      <c r="F1072" s="600"/>
      <c r="G1072" s="601"/>
      <c r="H1072" s="1427"/>
      <c r="I1072" s="600"/>
      <c r="J1072" s="601"/>
      <c r="K1072" s="1427"/>
      <c r="L1072" s="335">
        <f t="shared" si="244"/>
        <v>0</v>
      </c>
      <c r="M1072" s="12" t="str">
        <f t="shared" si="237"/>
        <v/>
      </c>
      <c r="N1072" s="13"/>
    </row>
    <row r="1073" spans="1:14" hidden="1">
      <c r="A1073" s="23">
        <v>90</v>
      </c>
      <c r="B1073" s="278"/>
      <c r="C1073" s="318">
        <v>1091</v>
      </c>
      <c r="D1073" s="331" t="s">
        <v>907</v>
      </c>
      <c r="E1073" s="320">
        <f t="shared" si="243"/>
        <v>0</v>
      </c>
      <c r="F1073" s="454"/>
      <c r="G1073" s="455"/>
      <c r="H1073" s="1428"/>
      <c r="I1073" s="454"/>
      <c r="J1073" s="455"/>
      <c r="K1073" s="1428"/>
      <c r="L1073" s="320">
        <f t="shared" si="244"/>
        <v>0</v>
      </c>
      <c r="M1073" s="12" t="str">
        <f t="shared" si="237"/>
        <v/>
      </c>
      <c r="N1073" s="13"/>
    </row>
    <row r="1074" spans="1:14" hidden="1">
      <c r="A1074" s="22">
        <v>115</v>
      </c>
      <c r="B1074" s="292"/>
      <c r="C1074" s="293">
        <v>1092</v>
      </c>
      <c r="D1074" s="294" t="s">
        <v>304</v>
      </c>
      <c r="E1074" s="295">
        <f t="shared" si="243"/>
        <v>0</v>
      </c>
      <c r="F1074" s="158"/>
      <c r="G1074" s="159"/>
      <c r="H1074" s="1420"/>
      <c r="I1074" s="158"/>
      <c r="J1074" s="159"/>
      <c r="K1074" s="1420"/>
      <c r="L1074" s="295">
        <f t="shared" si="244"/>
        <v>0</v>
      </c>
      <c r="M1074" s="12" t="str">
        <f t="shared" si="237"/>
        <v/>
      </c>
      <c r="N1074" s="13"/>
    </row>
    <row r="1075" spans="1:14" hidden="1">
      <c r="A1075" s="22">
        <v>125</v>
      </c>
      <c r="B1075" s="292"/>
      <c r="C1075" s="285">
        <v>1098</v>
      </c>
      <c r="D1075" s="339" t="s">
        <v>212</v>
      </c>
      <c r="E1075" s="287">
        <f t="shared" si="243"/>
        <v>0</v>
      </c>
      <c r="F1075" s="173"/>
      <c r="G1075" s="174"/>
      <c r="H1075" s="1421"/>
      <c r="I1075" s="173"/>
      <c r="J1075" s="174"/>
      <c r="K1075" s="1421"/>
      <c r="L1075" s="287">
        <f t="shared" si="244"/>
        <v>0</v>
      </c>
      <c r="M1075" s="12" t="str">
        <f t="shared" si="237"/>
        <v/>
      </c>
      <c r="N1075" s="13"/>
    </row>
    <row r="1076" spans="1:14" hidden="1">
      <c r="A1076" s="23">
        <v>130</v>
      </c>
      <c r="B1076" s="272">
        <v>1900</v>
      </c>
      <c r="C1076" s="1775" t="s">
        <v>271</v>
      </c>
      <c r="D1076" s="1776"/>
      <c r="E1076" s="310">
        <f t="shared" ref="E1076:L1076" si="245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 t="str">
        <f t="shared" si="237"/>
        <v/>
      </c>
      <c r="N1076" s="13"/>
    </row>
    <row r="1077" spans="1:14" hidden="1">
      <c r="A1077" s="23">
        <v>135</v>
      </c>
      <c r="B1077" s="292"/>
      <c r="C1077" s="279">
        <v>1901</v>
      </c>
      <c r="D1077" s="340" t="s">
        <v>908</v>
      </c>
      <c r="E1077" s="281">
        <f>F1077+G1077+H1077</f>
        <v>0</v>
      </c>
      <c r="F1077" s="152"/>
      <c r="G1077" s="153"/>
      <c r="H1077" s="1418"/>
      <c r="I1077" s="152"/>
      <c r="J1077" s="153"/>
      <c r="K1077" s="1418"/>
      <c r="L1077" s="281">
        <f>I1077+J1077+K1077</f>
        <v>0</v>
      </c>
      <c r="M1077" s="12" t="str">
        <f t="shared" si="237"/>
        <v/>
      </c>
      <c r="N1077" s="13"/>
    </row>
    <row r="1078" spans="1:14" hidden="1">
      <c r="A1078" s="23">
        <v>140</v>
      </c>
      <c r="B1078" s="341"/>
      <c r="C1078" s="293">
        <v>1981</v>
      </c>
      <c r="D1078" s="342" t="s">
        <v>909</v>
      </c>
      <c r="E1078" s="295">
        <f>F1078+G1078+H1078</f>
        <v>0</v>
      </c>
      <c r="F1078" s="158"/>
      <c r="G1078" s="159"/>
      <c r="H1078" s="1420"/>
      <c r="I1078" s="158"/>
      <c r="J1078" s="159"/>
      <c r="K1078" s="1420"/>
      <c r="L1078" s="295">
        <f>I1078+J1078+K1078</f>
        <v>0</v>
      </c>
      <c r="M1078" s="12" t="str">
        <f t="shared" si="237"/>
        <v/>
      </c>
      <c r="N1078" s="13"/>
    </row>
    <row r="1079" spans="1:14" hidden="1">
      <c r="A1079" s="23">
        <v>145</v>
      </c>
      <c r="B1079" s="292"/>
      <c r="C1079" s="285">
        <v>1991</v>
      </c>
      <c r="D1079" s="343" t="s">
        <v>910</v>
      </c>
      <c r="E1079" s="287">
        <f>F1079+G1079+H1079</f>
        <v>0</v>
      </c>
      <c r="F1079" s="173"/>
      <c r="G1079" s="174"/>
      <c r="H1079" s="1421"/>
      <c r="I1079" s="173"/>
      <c r="J1079" s="174"/>
      <c r="K1079" s="1421"/>
      <c r="L1079" s="287">
        <f>I1079+J1079+K1079</f>
        <v>0</v>
      </c>
      <c r="M1079" s="12" t="str">
        <f t="shared" si="237"/>
        <v/>
      </c>
      <c r="N1079" s="13"/>
    </row>
    <row r="1080" spans="1:14" hidden="1">
      <c r="A1080" s="23">
        <v>150</v>
      </c>
      <c r="B1080" s="272">
        <v>2100</v>
      </c>
      <c r="C1080" s="1775" t="s">
        <v>719</v>
      </c>
      <c r="D1080" s="1776"/>
      <c r="E1080" s="310">
        <f t="shared" ref="E1080:L1080" si="246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 t="str">
        <f t="shared" si="237"/>
        <v/>
      </c>
      <c r="N1080" s="13"/>
    </row>
    <row r="1081" spans="1:14" hidden="1">
      <c r="A1081" s="23">
        <v>155</v>
      </c>
      <c r="B1081" s="292"/>
      <c r="C1081" s="279">
        <v>2110</v>
      </c>
      <c r="D1081" s="344" t="s">
        <v>213</v>
      </c>
      <c r="E1081" s="281">
        <f>F1081+G1081+H1081</f>
        <v>0</v>
      </c>
      <c r="F1081" s="152"/>
      <c r="G1081" s="153"/>
      <c r="H1081" s="1418"/>
      <c r="I1081" s="152"/>
      <c r="J1081" s="153"/>
      <c r="K1081" s="1418"/>
      <c r="L1081" s="281">
        <f>I1081+J1081+K1081</f>
        <v>0</v>
      </c>
      <c r="M1081" s="12" t="str">
        <f t="shared" si="237"/>
        <v/>
      </c>
      <c r="N1081" s="13"/>
    </row>
    <row r="1082" spans="1:14" hidden="1">
      <c r="A1082" s="23">
        <v>160</v>
      </c>
      <c r="B1082" s="341"/>
      <c r="C1082" s="293">
        <v>2120</v>
      </c>
      <c r="D1082" s="300" t="s">
        <v>214</v>
      </c>
      <c r="E1082" s="295">
        <f>F1082+G1082+H1082</f>
        <v>0</v>
      </c>
      <c r="F1082" s="158"/>
      <c r="G1082" s="159"/>
      <c r="H1082" s="1420"/>
      <c r="I1082" s="158"/>
      <c r="J1082" s="159"/>
      <c r="K1082" s="1420"/>
      <c r="L1082" s="295">
        <f>I1082+J1082+K1082</f>
        <v>0</v>
      </c>
      <c r="M1082" s="12" t="str">
        <f t="shared" si="237"/>
        <v/>
      </c>
      <c r="N1082" s="13"/>
    </row>
    <row r="1083" spans="1:14" hidden="1">
      <c r="A1083" s="23">
        <v>165</v>
      </c>
      <c r="B1083" s="341"/>
      <c r="C1083" s="293">
        <v>2125</v>
      </c>
      <c r="D1083" s="300" t="s">
        <v>215</v>
      </c>
      <c r="E1083" s="295">
        <f>F1083+G1083+H1083</f>
        <v>0</v>
      </c>
      <c r="F1083" s="488">
        <v>0</v>
      </c>
      <c r="G1083" s="489">
        <v>0</v>
      </c>
      <c r="H1083" s="160">
        <v>0</v>
      </c>
      <c r="I1083" s="488">
        <v>0</v>
      </c>
      <c r="J1083" s="489">
        <v>0</v>
      </c>
      <c r="K1083" s="160">
        <v>0</v>
      </c>
      <c r="L1083" s="295">
        <f>I1083+J1083+K1083</f>
        <v>0</v>
      </c>
      <c r="M1083" s="12" t="str">
        <f t="shared" si="237"/>
        <v/>
      </c>
      <c r="N1083" s="13"/>
    </row>
    <row r="1084" spans="1:14" hidden="1">
      <c r="A1084" s="23">
        <v>175</v>
      </c>
      <c r="B1084" s="291"/>
      <c r="C1084" s="293">
        <v>2140</v>
      </c>
      <c r="D1084" s="300" t="s">
        <v>216</v>
      </c>
      <c r="E1084" s="295">
        <f>F1084+G1084+H1084</f>
        <v>0</v>
      </c>
      <c r="F1084" s="488">
        <v>0</v>
      </c>
      <c r="G1084" s="489">
        <v>0</v>
      </c>
      <c r="H1084" s="160">
        <v>0</v>
      </c>
      <c r="I1084" s="488">
        <v>0</v>
      </c>
      <c r="J1084" s="489">
        <v>0</v>
      </c>
      <c r="K1084" s="160">
        <v>0</v>
      </c>
      <c r="L1084" s="295">
        <f>I1084+J1084+K1084</f>
        <v>0</v>
      </c>
      <c r="M1084" s="12" t="str">
        <f t="shared" si="237"/>
        <v/>
      </c>
      <c r="N1084" s="13"/>
    </row>
    <row r="1085" spans="1:14" hidden="1">
      <c r="A1085" s="23">
        <v>180</v>
      </c>
      <c r="B1085" s="292"/>
      <c r="C1085" s="285">
        <v>2190</v>
      </c>
      <c r="D1085" s="345" t="s">
        <v>217</v>
      </c>
      <c r="E1085" s="287">
        <f>F1085+G1085+H1085</f>
        <v>0</v>
      </c>
      <c r="F1085" s="173"/>
      <c r="G1085" s="174"/>
      <c r="H1085" s="1421"/>
      <c r="I1085" s="173"/>
      <c r="J1085" s="174"/>
      <c r="K1085" s="1421"/>
      <c r="L1085" s="287">
        <f>I1085+J1085+K1085</f>
        <v>0</v>
      </c>
      <c r="M1085" s="12" t="str">
        <f t="shared" si="237"/>
        <v/>
      </c>
      <c r="N1085" s="13"/>
    </row>
    <row r="1086" spans="1:14" hidden="1">
      <c r="A1086" s="23">
        <v>185</v>
      </c>
      <c r="B1086" s="272">
        <v>2200</v>
      </c>
      <c r="C1086" s="1775" t="s">
        <v>218</v>
      </c>
      <c r="D1086" s="1776"/>
      <c r="E1086" s="310">
        <f t="shared" ref="E1086:L1086" si="247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 t="str">
        <f t="shared" si="237"/>
        <v/>
      </c>
      <c r="N1086" s="13"/>
    </row>
    <row r="1087" spans="1:14" hidden="1">
      <c r="A1087" s="23">
        <v>190</v>
      </c>
      <c r="B1087" s="292"/>
      <c r="C1087" s="279">
        <v>2221</v>
      </c>
      <c r="D1087" s="280" t="s">
        <v>305</v>
      </c>
      <c r="E1087" s="281">
        <f t="shared" ref="E1087:E1092" si="248">F1087+G1087+H1087</f>
        <v>0</v>
      </c>
      <c r="F1087" s="152"/>
      <c r="G1087" s="153"/>
      <c r="H1087" s="1418"/>
      <c r="I1087" s="152"/>
      <c r="J1087" s="153"/>
      <c r="K1087" s="1418"/>
      <c r="L1087" s="281">
        <f t="shared" ref="L1087:L1092" si="249">I1087+J1087+K1087</f>
        <v>0</v>
      </c>
      <c r="M1087" s="12" t="str">
        <f t="shared" si="237"/>
        <v/>
      </c>
      <c r="N1087" s="13"/>
    </row>
    <row r="1088" spans="1:14" hidden="1">
      <c r="A1088" s="23">
        <v>200</v>
      </c>
      <c r="B1088" s="292"/>
      <c r="C1088" s="285">
        <v>2224</v>
      </c>
      <c r="D1088" s="286" t="s">
        <v>219</v>
      </c>
      <c r="E1088" s="287">
        <f t="shared" si="248"/>
        <v>0</v>
      </c>
      <c r="F1088" s="173"/>
      <c r="G1088" s="174"/>
      <c r="H1088" s="1421"/>
      <c r="I1088" s="173"/>
      <c r="J1088" s="174"/>
      <c r="K1088" s="1421"/>
      <c r="L1088" s="287">
        <f t="shared" si="249"/>
        <v>0</v>
      </c>
      <c r="M1088" s="12" t="str">
        <f t="shared" si="237"/>
        <v/>
      </c>
      <c r="N1088" s="13"/>
    </row>
    <row r="1089" spans="1:14" hidden="1">
      <c r="A1089" s="23">
        <v>200</v>
      </c>
      <c r="B1089" s="272">
        <v>2500</v>
      </c>
      <c r="C1089" s="1775" t="s">
        <v>220</v>
      </c>
      <c r="D1089" s="1776"/>
      <c r="E1089" s="310">
        <f t="shared" si="248"/>
        <v>0</v>
      </c>
      <c r="F1089" s="1422"/>
      <c r="G1089" s="1423"/>
      <c r="H1089" s="1424"/>
      <c r="I1089" s="1422"/>
      <c r="J1089" s="1423"/>
      <c r="K1089" s="1424"/>
      <c r="L1089" s="310">
        <f t="shared" si="249"/>
        <v>0</v>
      </c>
      <c r="M1089" s="12" t="str">
        <f t="shared" si="237"/>
        <v/>
      </c>
      <c r="N1089" s="13"/>
    </row>
    <row r="1090" spans="1:14" hidden="1">
      <c r="A1090" s="23">
        <v>205</v>
      </c>
      <c r="B1090" s="272">
        <v>2600</v>
      </c>
      <c r="C1090" s="1779" t="s">
        <v>221</v>
      </c>
      <c r="D1090" s="1780"/>
      <c r="E1090" s="310">
        <f t="shared" si="248"/>
        <v>0</v>
      </c>
      <c r="F1090" s="1422"/>
      <c r="G1090" s="1423"/>
      <c r="H1090" s="1424"/>
      <c r="I1090" s="1422"/>
      <c r="J1090" s="1423"/>
      <c r="K1090" s="1424"/>
      <c r="L1090" s="310">
        <f t="shared" si="249"/>
        <v>0</v>
      </c>
      <c r="M1090" s="12" t="str">
        <f t="shared" si="237"/>
        <v/>
      </c>
      <c r="N1090" s="13"/>
    </row>
    <row r="1091" spans="1:14" hidden="1">
      <c r="A1091" s="23">
        <v>210</v>
      </c>
      <c r="B1091" s="272">
        <v>2700</v>
      </c>
      <c r="C1091" s="1779" t="s">
        <v>222</v>
      </c>
      <c r="D1091" s="1780"/>
      <c r="E1091" s="310">
        <f t="shared" si="248"/>
        <v>0</v>
      </c>
      <c r="F1091" s="1422"/>
      <c r="G1091" s="1423"/>
      <c r="H1091" s="1424"/>
      <c r="I1091" s="1422"/>
      <c r="J1091" s="1423"/>
      <c r="K1091" s="1424"/>
      <c r="L1091" s="310">
        <f t="shared" si="249"/>
        <v>0</v>
      </c>
      <c r="M1091" s="12" t="str">
        <f t="shared" si="237"/>
        <v/>
      </c>
      <c r="N1091" s="13"/>
    </row>
    <row r="1092" spans="1:14" ht="36" hidden="1" customHeight="1">
      <c r="A1092" s="23">
        <v>215</v>
      </c>
      <c r="B1092" s="272">
        <v>2800</v>
      </c>
      <c r="C1092" s="1779" t="s">
        <v>1657</v>
      </c>
      <c r="D1092" s="1780"/>
      <c r="E1092" s="310">
        <f t="shared" si="248"/>
        <v>0</v>
      </c>
      <c r="F1092" s="1422"/>
      <c r="G1092" s="1423"/>
      <c r="H1092" s="1424"/>
      <c r="I1092" s="1422"/>
      <c r="J1092" s="1423"/>
      <c r="K1092" s="1424"/>
      <c r="L1092" s="310">
        <f t="shared" si="249"/>
        <v>0</v>
      </c>
      <c r="M1092" s="12" t="str">
        <f t="shared" si="237"/>
        <v/>
      </c>
      <c r="N1092" s="13"/>
    </row>
    <row r="1093" spans="1:14" hidden="1">
      <c r="A1093" s="22">
        <v>220</v>
      </c>
      <c r="B1093" s="272">
        <v>2900</v>
      </c>
      <c r="C1093" s="1775" t="s">
        <v>223</v>
      </c>
      <c r="D1093" s="1776"/>
      <c r="E1093" s="310">
        <f>SUM(E1094:E1101)</f>
        <v>0</v>
      </c>
      <c r="F1093" s="274">
        <f>SUM(F1094:F1101)</f>
        <v>0</v>
      </c>
      <c r="G1093" s="274">
        <f t="shared" ref="G1093:L1093" si="250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 t="str">
        <f t="shared" si="237"/>
        <v/>
      </c>
      <c r="N1093" s="13"/>
    </row>
    <row r="1094" spans="1:14" hidden="1">
      <c r="A1094" s="23">
        <v>225</v>
      </c>
      <c r="B1094" s="346"/>
      <c r="C1094" s="279">
        <v>2910</v>
      </c>
      <c r="D1094" s="347" t="s">
        <v>1952</v>
      </c>
      <c r="E1094" s="281">
        <f>F1094+G1094+H1094</f>
        <v>0</v>
      </c>
      <c r="F1094" s="152"/>
      <c r="G1094" s="153"/>
      <c r="H1094" s="1418"/>
      <c r="I1094" s="152"/>
      <c r="J1094" s="153"/>
      <c r="K1094" s="1418"/>
      <c r="L1094" s="281">
        <f>I1094+J1094+K1094</f>
        <v>0</v>
      </c>
      <c r="M1094" s="12" t="str">
        <f t="shared" si="237"/>
        <v/>
      </c>
      <c r="N1094" s="13"/>
    </row>
    <row r="1095" spans="1:14" hidden="1">
      <c r="A1095" s="23">
        <v>230</v>
      </c>
      <c r="B1095" s="346"/>
      <c r="C1095" s="279">
        <v>2920</v>
      </c>
      <c r="D1095" s="347" t="s">
        <v>224</v>
      </c>
      <c r="E1095" s="281">
        <f t="shared" ref="E1095:E1101" si="251">F1095+G1095+H1095</f>
        <v>0</v>
      </c>
      <c r="F1095" s="152"/>
      <c r="G1095" s="153"/>
      <c r="H1095" s="1418"/>
      <c r="I1095" s="152"/>
      <c r="J1095" s="153"/>
      <c r="K1095" s="1418"/>
      <c r="L1095" s="281">
        <f t="shared" ref="L1095:L1101" si="252">I1095+J1095+K1095</f>
        <v>0</v>
      </c>
      <c r="M1095" s="12" t="str">
        <f t="shared" si="237"/>
        <v/>
      </c>
      <c r="N1095" s="13"/>
    </row>
    <row r="1096" spans="1:14" ht="31" hidden="1">
      <c r="A1096" s="23">
        <v>245</v>
      </c>
      <c r="B1096" s="346"/>
      <c r="C1096" s="324">
        <v>2969</v>
      </c>
      <c r="D1096" s="348" t="s">
        <v>225</v>
      </c>
      <c r="E1096" s="326">
        <f t="shared" si="251"/>
        <v>0</v>
      </c>
      <c r="F1096" s="449"/>
      <c r="G1096" s="450"/>
      <c r="H1096" s="1425"/>
      <c r="I1096" s="449"/>
      <c r="J1096" s="450"/>
      <c r="K1096" s="1425"/>
      <c r="L1096" s="326">
        <f t="shared" si="252"/>
        <v>0</v>
      </c>
      <c r="M1096" s="12" t="str">
        <f t="shared" si="237"/>
        <v/>
      </c>
      <c r="N1096" s="13"/>
    </row>
    <row r="1097" spans="1:14" ht="31" hidden="1">
      <c r="A1097" s="22">
        <v>220</v>
      </c>
      <c r="B1097" s="346"/>
      <c r="C1097" s="349">
        <v>2970</v>
      </c>
      <c r="D1097" s="350" t="s">
        <v>226</v>
      </c>
      <c r="E1097" s="351">
        <f t="shared" si="251"/>
        <v>0</v>
      </c>
      <c r="F1097" s="636"/>
      <c r="G1097" s="637"/>
      <c r="H1097" s="1426"/>
      <c r="I1097" s="636"/>
      <c r="J1097" s="637"/>
      <c r="K1097" s="1426"/>
      <c r="L1097" s="351">
        <f t="shared" si="252"/>
        <v>0</v>
      </c>
      <c r="M1097" s="12" t="str">
        <f t="shared" si="237"/>
        <v/>
      </c>
      <c r="N1097" s="13"/>
    </row>
    <row r="1098" spans="1:14" hidden="1">
      <c r="A1098" s="23">
        <v>225</v>
      </c>
      <c r="B1098" s="346"/>
      <c r="C1098" s="333">
        <v>2989</v>
      </c>
      <c r="D1098" s="355" t="s">
        <v>227</v>
      </c>
      <c r="E1098" s="335">
        <f t="shared" si="251"/>
        <v>0</v>
      </c>
      <c r="F1098" s="600"/>
      <c r="G1098" s="601"/>
      <c r="H1098" s="1427"/>
      <c r="I1098" s="600"/>
      <c r="J1098" s="601"/>
      <c r="K1098" s="1427"/>
      <c r="L1098" s="335">
        <f t="shared" si="252"/>
        <v>0</v>
      </c>
      <c r="M1098" s="12" t="str">
        <f t="shared" si="237"/>
        <v/>
      </c>
      <c r="N1098" s="13"/>
    </row>
    <row r="1099" spans="1:14" hidden="1">
      <c r="A1099" s="23">
        <v>230</v>
      </c>
      <c r="B1099" s="292"/>
      <c r="C1099" s="318">
        <v>2990</v>
      </c>
      <c r="D1099" s="356" t="s">
        <v>1971</v>
      </c>
      <c r="E1099" s="320">
        <f>F1099+G1099+H1099</f>
        <v>0</v>
      </c>
      <c r="F1099" s="454"/>
      <c r="G1099" s="455"/>
      <c r="H1099" s="1428"/>
      <c r="I1099" s="454"/>
      <c r="J1099" s="455"/>
      <c r="K1099" s="1428"/>
      <c r="L1099" s="320">
        <f>I1099+J1099+K1099</f>
        <v>0</v>
      </c>
      <c r="M1099" s="12" t="str">
        <f t="shared" si="237"/>
        <v/>
      </c>
      <c r="N1099" s="13"/>
    </row>
    <row r="1100" spans="1:14" hidden="1">
      <c r="A1100" s="23">
        <v>235</v>
      </c>
      <c r="B1100" s="292"/>
      <c r="C1100" s="318">
        <v>2991</v>
      </c>
      <c r="D1100" s="356" t="s">
        <v>228</v>
      </c>
      <c r="E1100" s="320">
        <f t="shared" si="251"/>
        <v>0</v>
      </c>
      <c r="F1100" s="454"/>
      <c r="G1100" s="455"/>
      <c r="H1100" s="1428"/>
      <c r="I1100" s="454"/>
      <c r="J1100" s="455"/>
      <c r="K1100" s="1428"/>
      <c r="L1100" s="320">
        <f t="shared" si="252"/>
        <v>0</v>
      </c>
      <c r="M1100" s="12" t="str">
        <f t="shared" si="237"/>
        <v/>
      </c>
      <c r="N1100" s="13"/>
    </row>
    <row r="1101" spans="1:14" hidden="1">
      <c r="A1101" s="23">
        <v>240</v>
      </c>
      <c r="B1101" s="292"/>
      <c r="C1101" s="285">
        <v>2992</v>
      </c>
      <c r="D1101" s="357" t="s">
        <v>229</v>
      </c>
      <c r="E1101" s="287">
        <f t="shared" si="251"/>
        <v>0</v>
      </c>
      <c r="F1101" s="173"/>
      <c r="G1101" s="174"/>
      <c r="H1101" s="1421"/>
      <c r="I1101" s="173"/>
      <c r="J1101" s="174"/>
      <c r="K1101" s="1421"/>
      <c r="L1101" s="287">
        <f t="shared" si="252"/>
        <v>0</v>
      </c>
      <c r="M1101" s="12" t="str">
        <f t="shared" si="237"/>
        <v/>
      </c>
      <c r="N1101" s="13"/>
    </row>
    <row r="1102" spans="1:14" hidden="1">
      <c r="A1102" s="23">
        <v>245</v>
      </c>
      <c r="B1102" s="272">
        <v>3300</v>
      </c>
      <c r="C1102" s="358" t="s">
        <v>2002</v>
      </c>
      <c r="D1102" s="1667"/>
      <c r="E1102" s="310">
        <f t="shared" ref="E1102:L1102" si="253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 t="str">
        <f t="shared" si="237"/>
        <v/>
      </c>
      <c r="N1102" s="13"/>
    </row>
    <row r="1103" spans="1:14" hidden="1">
      <c r="A1103" s="22">
        <v>250</v>
      </c>
      <c r="B1103" s="291"/>
      <c r="C1103" s="279">
        <v>3301</v>
      </c>
      <c r="D1103" s="359" t="s">
        <v>230</v>
      </c>
      <c r="E1103" s="281">
        <f t="shared" ref="E1103:E1110" si="254">F1103+G1103+H1103</f>
        <v>0</v>
      </c>
      <c r="F1103" s="486">
        <v>0</v>
      </c>
      <c r="G1103" s="487">
        <v>0</v>
      </c>
      <c r="H1103" s="154">
        <v>0</v>
      </c>
      <c r="I1103" s="486">
        <v>0</v>
      </c>
      <c r="J1103" s="487">
        <v>0</v>
      </c>
      <c r="K1103" s="154">
        <v>0</v>
      </c>
      <c r="L1103" s="281">
        <f t="shared" ref="L1103:L1110" si="255">I1103+J1103+K1103</f>
        <v>0</v>
      </c>
      <c r="M1103" s="12" t="str">
        <f t="shared" si="237"/>
        <v/>
      </c>
      <c r="N1103" s="13"/>
    </row>
    <row r="1104" spans="1:14" hidden="1">
      <c r="A1104" s="23">
        <v>255</v>
      </c>
      <c r="B1104" s="291"/>
      <c r="C1104" s="293">
        <v>3302</v>
      </c>
      <c r="D1104" s="360" t="s">
        <v>712</v>
      </c>
      <c r="E1104" s="295">
        <f t="shared" si="254"/>
        <v>0</v>
      </c>
      <c r="F1104" s="488">
        <v>0</v>
      </c>
      <c r="G1104" s="489">
        <v>0</v>
      </c>
      <c r="H1104" s="160">
        <v>0</v>
      </c>
      <c r="I1104" s="488">
        <v>0</v>
      </c>
      <c r="J1104" s="489">
        <v>0</v>
      </c>
      <c r="K1104" s="160">
        <v>0</v>
      </c>
      <c r="L1104" s="295">
        <f t="shared" si="255"/>
        <v>0</v>
      </c>
      <c r="M1104" s="12" t="str">
        <f t="shared" si="237"/>
        <v/>
      </c>
      <c r="N1104" s="13"/>
    </row>
    <row r="1105" spans="1:14" hidden="1">
      <c r="A1105" s="23">
        <v>265</v>
      </c>
      <c r="B1105" s="291"/>
      <c r="C1105" s="293">
        <v>3303</v>
      </c>
      <c r="D1105" s="360" t="s">
        <v>231</v>
      </c>
      <c r="E1105" s="295">
        <f t="shared" si="254"/>
        <v>0</v>
      </c>
      <c r="F1105" s="488">
        <v>0</v>
      </c>
      <c r="G1105" s="489">
        <v>0</v>
      </c>
      <c r="H1105" s="160">
        <v>0</v>
      </c>
      <c r="I1105" s="488">
        <v>0</v>
      </c>
      <c r="J1105" s="489">
        <v>0</v>
      </c>
      <c r="K1105" s="160">
        <v>0</v>
      </c>
      <c r="L1105" s="295">
        <f t="shared" si="255"/>
        <v>0</v>
      </c>
      <c r="M1105" s="12" t="str">
        <f t="shared" si="237"/>
        <v/>
      </c>
      <c r="N1105" s="13"/>
    </row>
    <row r="1106" spans="1:14" hidden="1">
      <c r="A1106" s="22">
        <v>270</v>
      </c>
      <c r="B1106" s="291"/>
      <c r="C1106" s="293">
        <v>3304</v>
      </c>
      <c r="D1106" s="360" t="s">
        <v>232</v>
      </c>
      <c r="E1106" s="295">
        <f t="shared" si="254"/>
        <v>0</v>
      </c>
      <c r="F1106" s="488">
        <v>0</v>
      </c>
      <c r="G1106" s="489">
        <v>0</v>
      </c>
      <c r="H1106" s="160">
        <v>0</v>
      </c>
      <c r="I1106" s="488">
        <v>0</v>
      </c>
      <c r="J1106" s="489">
        <v>0</v>
      </c>
      <c r="K1106" s="160">
        <v>0</v>
      </c>
      <c r="L1106" s="295">
        <f t="shared" si="255"/>
        <v>0</v>
      </c>
      <c r="M1106" s="12" t="str">
        <f t="shared" si="237"/>
        <v/>
      </c>
      <c r="N1106" s="13"/>
    </row>
    <row r="1107" spans="1:14" ht="31" hidden="1">
      <c r="A1107" s="22">
        <v>290</v>
      </c>
      <c r="B1107" s="291"/>
      <c r="C1107" s="285">
        <v>3306</v>
      </c>
      <c r="D1107" s="361" t="s">
        <v>1654</v>
      </c>
      <c r="E1107" s="287">
        <f t="shared" si="254"/>
        <v>0</v>
      </c>
      <c r="F1107" s="490">
        <v>0</v>
      </c>
      <c r="G1107" s="491">
        <v>0</v>
      </c>
      <c r="H1107" s="175">
        <v>0</v>
      </c>
      <c r="I1107" s="490">
        <v>0</v>
      </c>
      <c r="J1107" s="491">
        <v>0</v>
      </c>
      <c r="K1107" s="175">
        <v>0</v>
      </c>
      <c r="L1107" s="287">
        <f t="shared" si="255"/>
        <v>0</v>
      </c>
      <c r="M1107" s="12" t="str">
        <f t="shared" si="237"/>
        <v/>
      </c>
      <c r="N1107" s="13"/>
    </row>
    <row r="1108" spans="1:14" hidden="1">
      <c r="A1108" s="39">
        <v>320</v>
      </c>
      <c r="B1108" s="272">
        <v>3900</v>
      </c>
      <c r="C1108" s="1775" t="s">
        <v>233</v>
      </c>
      <c r="D1108" s="1776"/>
      <c r="E1108" s="310">
        <f t="shared" si="254"/>
        <v>0</v>
      </c>
      <c r="F1108" s="1471">
        <v>0</v>
      </c>
      <c r="G1108" s="1472">
        <v>0</v>
      </c>
      <c r="H1108" s="1473">
        <v>0</v>
      </c>
      <c r="I1108" s="1471">
        <v>0</v>
      </c>
      <c r="J1108" s="1472">
        <v>0</v>
      </c>
      <c r="K1108" s="1473">
        <v>0</v>
      </c>
      <c r="L1108" s="310">
        <f t="shared" si="255"/>
        <v>0</v>
      </c>
      <c r="M1108" s="12" t="str">
        <f t="shared" ref="M1108:M1154" si="256">(IF($E1108&lt;&gt;0,$M$2,IF($L1108&lt;&gt;0,$M$2,"")))</f>
        <v/>
      </c>
      <c r="N1108" s="13"/>
    </row>
    <row r="1109" spans="1:14" hidden="1">
      <c r="A1109" s="22">
        <v>330</v>
      </c>
      <c r="B1109" s="272">
        <v>4000</v>
      </c>
      <c r="C1109" s="1775" t="s">
        <v>234</v>
      </c>
      <c r="D1109" s="1776"/>
      <c r="E1109" s="310">
        <f t="shared" si="254"/>
        <v>0</v>
      </c>
      <c r="F1109" s="1422"/>
      <c r="G1109" s="1423"/>
      <c r="H1109" s="1424"/>
      <c r="I1109" s="1422"/>
      <c r="J1109" s="1423"/>
      <c r="K1109" s="1424"/>
      <c r="L1109" s="310">
        <f t="shared" si="255"/>
        <v>0</v>
      </c>
      <c r="M1109" s="12" t="str">
        <f t="shared" si="256"/>
        <v/>
      </c>
      <c r="N1109" s="13"/>
    </row>
    <row r="1110" spans="1:14" hidden="1">
      <c r="A1110" s="22">
        <v>350</v>
      </c>
      <c r="B1110" s="272">
        <v>4100</v>
      </c>
      <c r="C1110" s="1775" t="s">
        <v>235</v>
      </c>
      <c r="D1110" s="1776"/>
      <c r="E1110" s="310">
        <f t="shared" si="254"/>
        <v>0</v>
      </c>
      <c r="F1110" s="1472">
        <v>0</v>
      </c>
      <c r="G1110" s="1472">
        <v>0</v>
      </c>
      <c r="H1110" s="1473">
        <v>0</v>
      </c>
      <c r="I1110" s="1663">
        <v>0</v>
      </c>
      <c r="J1110" s="1472">
        <v>0</v>
      </c>
      <c r="K1110" s="1472">
        <v>0</v>
      </c>
      <c r="L1110" s="310">
        <f t="shared" si="255"/>
        <v>0</v>
      </c>
      <c r="M1110" s="12" t="str">
        <f t="shared" si="256"/>
        <v/>
      </c>
      <c r="N1110" s="13"/>
    </row>
    <row r="1111" spans="1:14" hidden="1">
      <c r="A1111" s="23">
        <v>355</v>
      </c>
      <c r="B1111" s="272">
        <v>4200</v>
      </c>
      <c r="C1111" s="1775" t="s">
        <v>236</v>
      </c>
      <c r="D1111" s="1776"/>
      <c r="E1111" s="310">
        <f t="shared" ref="E1111:L1111" si="257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 t="str">
        <f t="shared" si="256"/>
        <v/>
      </c>
      <c r="N1111" s="13"/>
    </row>
    <row r="1112" spans="1:14" hidden="1">
      <c r="A1112" s="23">
        <v>355</v>
      </c>
      <c r="B1112" s="362"/>
      <c r="C1112" s="279">
        <v>4201</v>
      </c>
      <c r="D1112" s="280" t="s">
        <v>237</v>
      </c>
      <c r="E1112" s="281">
        <f t="shared" ref="E1112:E1117" si="258">F1112+G1112+H1112</f>
        <v>0</v>
      </c>
      <c r="F1112" s="152"/>
      <c r="G1112" s="153"/>
      <c r="H1112" s="1418"/>
      <c r="I1112" s="152"/>
      <c r="J1112" s="153"/>
      <c r="K1112" s="1418"/>
      <c r="L1112" s="281">
        <f t="shared" ref="L1112:L1117" si="259">I1112+J1112+K1112</f>
        <v>0</v>
      </c>
      <c r="M1112" s="12" t="str">
        <f t="shared" si="256"/>
        <v/>
      </c>
      <c r="N1112" s="13"/>
    </row>
    <row r="1113" spans="1:14" hidden="1">
      <c r="A1113" s="23">
        <v>375</v>
      </c>
      <c r="B1113" s="362"/>
      <c r="C1113" s="293">
        <v>4202</v>
      </c>
      <c r="D1113" s="363" t="s">
        <v>238</v>
      </c>
      <c r="E1113" s="295">
        <f t="shared" si="258"/>
        <v>0</v>
      </c>
      <c r="F1113" s="158"/>
      <c r="G1113" s="159"/>
      <c r="H1113" s="1420"/>
      <c r="I1113" s="158"/>
      <c r="J1113" s="159"/>
      <c r="K1113" s="1420"/>
      <c r="L1113" s="295">
        <f t="shared" si="259"/>
        <v>0</v>
      </c>
      <c r="M1113" s="12" t="str">
        <f t="shared" si="256"/>
        <v/>
      </c>
      <c r="N1113" s="13"/>
    </row>
    <row r="1114" spans="1:14" hidden="1">
      <c r="A1114" s="23">
        <v>380</v>
      </c>
      <c r="B1114" s="362"/>
      <c r="C1114" s="293">
        <v>4214</v>
      </c>
      <c r="D1114" s="363" t="s">
        <v>239</v>
      </c>
      <c r="E1114" s="295">
        <f t="shared" si="258"/>
        <v>0</v>
      </c>
      <c r="F1114" s="158"/>
      <c r="G1114" s="159"/>
      <c r="H1114" s="1420"/>
      <c r="I1114" s="158"/>
      <c r="J1114" s="159"/>
      <c r="K1114" s="1420"/>
      <c r="L1114" s="295">
        <f t="shared" si="259"/>
        <v>0</v>
      </c>
      <c r="M1114" s="12" t="str">
        <f t="shared" si="256"/>
        <v/>
      </c>
      <c r="N1114" s="13"/>
    </row>
    <row r="1115" spans="1:14" hidden="1">
      <c r="A1115" s="23">
        <v>385</v>
      </c>
      <c r="B1115" s="362"/>
      <c r="C1115" s="293">
        <v>4217</v>
      </c>
      <c r="D1115" s="363" t="s">
        <v>240</v>
      </c>
      <c r="E1115" s="295">
        <f t="shared" si="258"/>
        <v>0</v>
      </c>
      <c r="F1115" s="158"/>
      <c r="G1115" s="159"/>
      <c r="H1115" s="1420"/>
      <c r="I1115" s="158"/>
      <c r="J1115" s="159"/>
      <c r="K1115" s="1420"/>
      <c r="L1115" s="295">
        <f t="shared" si="259"/>
        <v>0</v>
      </c>
      <c r="M1115" s="12" t="str">
        <f t="shared" si="256"/>
        <v/>
      </c>
      <c r="N1115" s="13"/>
    </row>
    <row r="1116" spans="1:14" hidden="1">
      <c r="A1116" s="23">
        <v>390</v>
      </c>
      <c r="B1116" s="362"/>
      <c r="C1116" s="293">
        <v>4218</v>
      </c>
      <c r="D1116" s="294" t="s">
        <v>241</v>
      </c>
      <c r="E1116" s="295">
        <f t="shared" si="258"/>
        <v>0</v>
      </c>
      <c r="F1116" s="158"/>
      <c r="G1116" s="159"/>
      <c r="H1116" s="1420"/>
      <c r="I1116" s="158"/>
      <c r="J1116" s="159"/>
      <c r="K1116" s="1420"/>
      <c r="L1116" s="295">
        <f t="shared" si="259"/>
        <v>0</v>
      </c>
      <c r="M1116" s="12" t="str">
        <f t="shared" si="256"/>
        <v/>
      </c>
      <c r="N1116" s="13"/>
    </row>
    <row r="1117" spans="1:14" hidden="1">
      <c r="A1117" s="23">
        <v>390</v>
      </c>
      <c r="B1117" s="362"/>
      <c r="C1117" s="285">
        <v>4219</v>
      </c>
      <c r="D1117" s="343" t="s">
        <v>242</v>
      </c>
      <c r="E1117" s="287">
        <f t="shared" si="258"/>
        <v>0</v>
      </c>
      <c r="F1117" s="173"/>
      <c r="G1117" s="174"/>
      <c r="H1117" s="1421"/>
      <c r="I1117" s="173"/>
      <c r="J1117" s="174"/>
      <c r="K1117" s="1421"/>
      <c r="L1117" s="287">
        <f t="shared" si="259"/>
        <v>0</v>
      </c>
      <c r="M1117" s="12" t="str">
        <f t="shared" si="256"/>
        <v/>
      </c>
      <c r="N1117" s="13"/>
    </row>
    <row r="1118" spans="1:14" hidden="1">
      <c r="A1118" s="23">
        <v>395</v>
      </c>
      <c r="B1118" s="272">
        <v>4300</v>
      </c>
      <c r="C1118" s="1775" t="s">
        <v>1658</v>
      </c>
      <c r="D1118" s="1776"/>
      <c r="E1118" s="310">
        <f t="shared" ref="E1118:L1118" si="260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 t="str">
        <f t="shared" si="256"/>
        <v/>
      </c>
      <c r="N1118" s="13"/>
    </row>
    <row r="1119" spans="1:14" hidden="1">
      <c r="A1119" s="18">
        <v>397</v>
      </c>
      <c r="B1119" s="362"/>
      <c r="C1119" s="279">
        <v>4301</v>
      </c>
      <c r="D1119" s="311" t="s">
        <v>243</v>
      </c>
      <c r="E1119" s="281">
        <f t="shared" ref="E1119:E1124" si="261">F1119+G1119+H1119</f>
        <v>0</v>
      </c>
      <c r="F1119" s="152"/>
      <c r="G1119" s="153"/>
      <c r="H1119" s="1418"/>
      <c r="I1119" s="152"/>
      <c r="J1119" s="153"/>
      <c r="K1119" s="1418"/>
      <c r="L1119" s="281">
        <f t="shared" ref="L1119:L1124" si="262">I1119+J1119+K1119</f>
        <v>0</v>
      </c>
      <c r="M1119" s="12" t="str">
        <f t="shared" si="256"/>
        <v/>
      </c>
      <c r="N1119" s="13"/>
    </row>
    <row r="1120" spans="1:14" hidden="1">
      <c r="A1120" s="14">
        <v>398</v>
      </c>
      <c r="B1120" s="362"/>
      <c r="C1120" s="293">
        <v>4302</v>
      </c>
      <c r="D1120" s="363" t="s">
        <v>244</v>
      </c>
      <c r="E1120" s="295">
        <f t="shared" si="261"/>
        <v>0</v>
      </c>
      <c r="F1120" s="158"/>
      <c r="G1120" s="159"/>
      <c r="H1120" s="1420"/>
      <c r="I1120" s="158"/>
      <c r="J1120" s="159"/>
      <c r="K1120" s="1420"/>
      <c r="L1120" s="295">
        <f t="shared" si="262"/>
        <v>0</v>
      </c>
      <c r="M1120" s="12" t="str">
        <f t="shared" si="256"/>
        <v/>
      </c>
      <c r="N1120" s="13"/>
    </row>
    <row r="1121" spans="1:14" hidden="1">
      <c r="A1121" s="14">
        <v>399</v>
      </c>
      <c r="B1121" s="362"/>
      <c r="C1121" s="285">
        <v>4309</v>
      </c>
      <c r="D1121" s="301" t="s">
        <v>245</v>
      </c>
      <c r="E1121" s="287">
        <f t="shared" si="261"/>
        <v>0</v>
      </c>
      <c r="F1121" s="173"/>
      <c r="G1121" s="174"/>
      <c r="H1121" s="1421"/>
      <c r="I1121" s="173"/>
      <c r="J1121" s="174"/>
      <c r="K1121" s="1421"/>
      <c r="L1121" s="287">
        <f t="shared" si="262"/>
        <v>0</v>
      </c>
      <c r="M1121" s="12" t="str">
        <f t="shared" si="256"/>
        <v/>
      </c>
      <c r="N1121" s="13"/>
    </row>
    <row r="1122" spans="1:14" hidden="1">
      <c r="A1122" s="14">
        <v>400</v>
      </c>
      <c r="B1122" s="272">
        <v>4400</v>
      </c>
      <c r="C1122" s="1775" t="s">
        <v>1655</v>
      </c>
      <c r="D1122" s="1776"/>
      <c r="E1122" s="310">
        <f t="shared" si="261"/>
        <v>0</v>
      </c>
      <c r="F1122" s="1422"/>
      <c r="G1122" s="1423"/>
      <c r="H1122" s="1424"/>
      <c r="I1122" s="1422"/>
      <c r="J1122" s="1423"/>
      <c r="K1122" s="1424"/>
      <c r="L1122" s="310">
        <f t="shared" si="262"/>
        <v>0</v>
      </c>
      <c r="M1122" s="12" t="str">
        <f t="shared" si="256"/>
        <v/>
      </c>
      <c r="N1122" s="13"/>
    </row>
    <row r="1123" spans="1:14" hidden="1">
      <c r="A1123" s="14">
        <v>401</v>
      </c>
      <c r="B1123" s="272">
        <v>4500</v>
      </c>
      <c r="C1123" s="1775" t="s">
        <v>1656</v>
      </c>
      <c r="D1123" s="1776"/>
      <c r="E1123" s="310">
        <f t="shared" si="261"/>
        <v>0</v>
      </c>
      <c r="F1123" s="1422"/>
      <c r="G1123" s="1423"/>
      <c r="H1123" s="1424"/>
      <c r="I1123" s="1422"/>
      <c r="J1123" s="1423"/>
      <c r="K1123" s="1424"/>
      <c r="L1123" s="310">
        <f t="shared" si="262"/>
        <v>0</v>
      </c>
      <c r="M1123" s="12" t="str">
        <f t="shared" si="256"/>
        <v/>
      </c>
      <c r="N1123" s="13"/>
    </row>
    <row r="1124" spans="1:14" hidden="1">
      <c r="A1124" s="40">
        <v>404</v>
      </c>
      <c r="B1124" s="272">
        <v>4600</v>
      </c>
      <c r="C1124" s="1779" t="s">
        <v>246</v>
      </c>
      <c r="D1124" s="1780"/>
      <c r="E1124" s="310">
        <f t="shared" si="261"/>
        <v>0</v>
      </c>
      <c r="F1124" s="1422"/>
      <c r="G1124" s="1423"/>
      <c r="H1124" s="1424"/>
      <c r="I1124" s="1422"/>
      <c r="J1124" s="1423"/>
      <c r="K1124" s="1424"/>
      <c r="L1124" s="310">
        <f t="shared" si="262"/>
        <v>0</v>
      </c>
      <c r="M1124" s="12" t="str">
        <f t="shared" si="256"/>
        <v/>
      </c>
      <c r="N1124" s="13"/>
    </row>
    <row r="1125" spans="1:14" hidden="1">
      <c r="A1125" s="40">
        <v>404</v>
      </c>
      <c r="B1125" s="272">
        <v>4900</v>
      </c>
      <c r="C1125" s="1775" t="s">
        <v>272</v>
      </c>
      <c r="D1125" s="1776"/>
      <c r="E1125" s="310">
        <f t="shared" ref="E1125:L1125" si="263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 t="str">
        <f t="shared" si="256"/>
        <v/>
      </c>
      <c r="N1125" s="13"/>
    </row>
    <row r="1126" spans="1:14" hidden="1">
      <c r="A1126" s="22">
        <v>440</v>
      </c>
      <c r="B1126" s="362"/>
      <c r="C1126" s="279">
        <v>4901</v>
      </c>
      <c r="D1126" s="364" t="s">
        <v>273</v>
      </c>
      <c r="E1126" s="281">
        <f>F1126+G1126+H1126</f>
        <v>0</v>
      </c>
      <c r="F1126" s="152"/>
      <c r="G1126" s="153"/>
      <c r="H1126" s="1418"/>
      <c r="I1126" s="152"/>
      <c r="J1126" s="153"/>
      <c r="K1126" s="1418"/>
      <c r="L1126" s="281">
        <f>I1126+J1126+K1126</f>
        <v>0</v>
      </c>
      <c r="M1126" s="12" t="str">
        <f t="shared" si="256"/>
        <v/>
      </c>
      <c r="N1126" s="13"/>
    </row>
    <row r="1127" spans="1:14" hidden="1">
      <c r="A1127" s="22">
        <v>450</v>
      </c>
      <c r="B1127" s="362"/>
      <c r="C1127" s="285">
        <v>4902</v>
      </c>
      <c r="D1127" s="301" t="s">
        <v>274</v>
      </c>
      <c r="E1127" s="287">
        <f>F1127+G1127+H1127</f>
        <v>0</v>
      </c>
      <c r="F1127" s="173"/>
      <c r="G1127" s="174"/>
      <c r="H1127" s="1421"/>
      <c r="I1127" s="173"/>
      <c r="J1127" s="174"/>
      <c r="K1127" s="1421"/>
      <c r="L1127" s="287">
        <f>I1127+J1127+K1127</f>
        <v>0</v>
      </c>
      <c r="M1127" s="12" t="str">
        <f t="shared" si="256"/>
        <v/>
      </c>
      <c r="N1127" s="13"/>
    </row>
    <row r="1128" spans="1:14" hidden="1">
      <c r="A1128" s="22">
        <v>495</v>
      </c>
      <c r="B1128" s="365">
        <v>5100</v>
      </c>
      <c r="C1128" s="1777" t="s">
        <v>247</v>
      </c>
      <c r="D1128" s="1778"/>
      <c r="E1128" s="310">
        <f>F1128+G1128+H1128</f>
        <v>0</v>
      </c>
      <c r="F1128" s="1422"/>
      <c r="G1128" s="1423"/>
      <c r="H1128" s="1424"/>
      <c r="I1128" s="1422"/>
      <c r="J1128" s="1423"/>
      <c r="K1128" s="1424"/>
      <c r="L1128" s="310">
        <f>I1128+J1128+K1128</f>
        <v>0</v>
      </c>
      <c r="M1128" s="12" t="str">
        <f t="shared" si="256"/>
        <v/>
      </c>
      <c r="N1128" s="13"/>
    </row>
    <row r="1129" spans="1:14" hidden="1">
      <c r="A1129" s="23">
        <v>500</v>
      </c>
      <c r="B1129" s="365">
        <v>5200</v>
      </c>
      <c r="C1129" s="1777" t="s">
        <v>248</v>
      </c>
      <c r="D1129" s="1778"/>
      <c r="E1129" s="310">
        <f t="shared" ref="E1129:L1129" si="264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 t="str">
        <f t="shared" si="256"/>
        <v/>
      </c>
      <c r="N1129" s="13"/>
    </row>
    <row r="1130" spans="1:14" hidden="1">
      <c r="A1130" s="23">
        <v>505</v>
      </c>
      <c r="B1130" s="366"/>
      <c r="C1130" s="367">
        <v>5201</v>
      </c>
      <c r="D1130" s="368" t="s">
        <v>249</v>
      </c>
      <c r="E1130" s="281">
        <f t="shared" ref="E1130:E1136" si="265">F1130+G1130+H1130</f>
        <v>0</v>
      </c>
      <c r="F1130" s="152"/>
      <c r="G1130" s="153"/>
      <c r="H1130" s="1418"/>
      <c r="I1130" s="152"/>
      <c r="J1130" s="153"/>
      <c r="K1130" s="1418"/>
      <c r="L1130" s="281">
        <f t="shared" ref="L1130:L1136" si="266">I1130+J1130+K1130</f>
        <v>0</v>
      </c>
      <c r="M1130" s="12" t="str">
        <f t="shared" si="256"/>
        <v/>
      </c>
      <c r="N1130" s="13"/>
    </row>
    <row r="1131" spans="1:14" hidden="1">
      <c r="A1131" s="23">
        <v>510</v>
      </c>
      <c r="B1131" s="366"/>
      <c r="C1131" s="369">
        <v>5202</v>
      </c>
      <c r="D1131" s="370" t="s">
        <v>250</v>
      </c>
      <c r="E1131" s="295">
        <f t="shared" si="265"/>
        <v>0</v>
      </c>
      <c r="F1131" s="158"/>
      <c r="G1131" s="159"/>
      <c r="H1131" s="1420"/>
      <c r="I1131" s="158"/>
      <c r="J1131" s="159"/>
      <c r="K1131" s="1420"/>
      <c r="L1131" s="295">
        <f t="shared" si="266"/>
        <v>0</v>
      </c>
      <c r="M1131" s="12" t="str">
        <f t="shared" si="256"/>
        <v/>
      </c>
      <c r="N1131" s="13"/>
    </row>
    <row r="1132" spans="1:14" hidden="1">
      <c r="A1132" s="23">
        <v>515</v>
      </c>
      <c r="B1132" s="366"/>
      <c r="C1132" s="369">
        <v>5203</v>
      </c>
      <c r="D1132" s="370" t="s">
        <v>617</v>
      </c>
      <c r="E1132" s="295">
        <f t="shared" si="265"/>
        <v>0</v>
      </c>
      <c r="F1132" s="158"/>
      <c r="G1132" s="159"/>
      <c r="H1132" s="1420"/>
      <c r="I1132" s="158"/>
      <c r="J1132" s="159"/>
      <c r="K1132" s="1420"/>
      <c r="L1132" s="295">
        <f t="shared" si="266"/>
        <v>0</v>
      </c>
      <c r="M1132" s="12" t="str">
        <f t="shared" si="256"/>
        <v/>
      </c>
      <c r="N1132" s="13"/>
    </row>
    <row r="1133" spans="1:14" hidden="1">
      <c r="A1133" s="23">
        <v>520</v>
      </c>
      <c r="B1133" s="366"/>
      <c r="C1133" s="369">
        <v>5204</v>
      </c>
      <c r="D1133" s="370" t="s">
        <v>618</v>
      </c>
      <c r="E1133" s="295">
        <f t="shared" si="265"/>
        <v>0</v>
      </c>
      <c r="F1133" s="158"/>
      <c r="G1133" s="159"/>
      <c r="H1133" s="1420"/>
      <c r="I1133" s="158"/>
      <c r="J1133" s="159"/>
      <c r="K1133" s="1420"/>
      <c r="L1133" s="295">
        <f t="shared" si="266"/>
        <v>0</v>
      </c>
      <c r="M1133" s="12" t="str">
        <f t="shared" si="256"/>
        <v/>
      </c>
      <c r="N1133" s="13"/>
    </row>
    <row r="1134" spans="1:14" hidden="1">
      <c r="A1134" s="23">
        <v>525</v>
      </c>
      <c r="B1134" s="366"/>
      <c r="C1134" s="369">
        <v>5205</v>
      </c>
      <c r="D1134" s="370" t="s">
        <v>619</v>
      </c>
      <c r="E1134" s="295">
        <f t="shared" si="265"/>
        <v>0</v>
      </c>
      <c r="F1134" s="158"/>
      <c r="G1134" s="159"/>
      <c r="H1134" s="1420"/>
      <c r="I1134" s="158"/>
      <c r="J1134" s="159"/>
      <c r="K1134" s="1420"/>
      <c r="L1134" s="295">
        <f t="shared" si="266"/>
        <v>0</v>
      </c>
      <c r="M1134" s="12" t="str">
        <f t="shared" si="256"/>
        <v/>
      </c>
      <c r="N1134" s="13"/>
    </row>
    <row r="1135" spans="1:14" hidden="1">
      <c r="A1135" s="22">
        <v>635</v>
      </c>
      <c r="B1135" s="366"/>
      <c r="C1135" s="369">
        <v>5206</v>
      </c>
      <c r="D1135" s="370" t="s">
        <v>620</v>
      </c>
      <c r="E1135" s="295">
        <f t="shared" si="265"/>
        <v>0</v>
      </c>
      <c r="F1135" s="158"/>
      <c r="G1135" s="159"/>
      <c r="H1135" s="1420"/>
      <c r="I1135" s="158"/>
      <c r="J1135" s="159"/>
      <c r="K1135" s="1420"/>
      <c r="L1135" s="295">
        <f t="shared" si="266"/>
        <v>0</v>
      </c>
      <c r="M1135" s="12" t="str">
        <f t="shared" si="256"/>
        <v/>
      </c>
      <c r="N1135" s="13"/>
    </row>
    <row r="1136" spans="1:14" hidden="1">
      <c r="A1136" s="23">
        <v>640</v>
      </c>
      <c r="B1136" s="366"/>
      <c r="C1136" s="371">
        <v>5219</v>
      </c>
      <c r="D1136" s="372" t="s">
        <v>621</v>
      </c>
      <c r="E1136" s="287">
        <f t="shared" si="265"/>
        <v>0</v>
      </c>
      <c r="F1136" s="173"/>
      <c r="G1136" s="174"/>
      <c r="H1136" s="1421"/>
      <c r="I1136" s="173"/>
      <c r="J1136" s="174"/>
      <c r="K1136" s="1421"/>
      <c r="L1136" s="287">
        <f t="shared" si="266"/>
        <v>0</v>
      </c>
      <c r="M1136" s="12" t="str">
        <f t="shared" si="256"/>
        <v/>
      </c>
      <c r="N1136" s="13"/>
    </row>
    <row r="1137" spans="1:14" hidden="1">
      <c r="A1137" s="23">
        <v>645</v>
      </c>
      <c r="B1137" s="365">
        <v>5300</v>
      </c>
      <c r="C1137" s="1777" t="s">
        <v>622</v>
      </c>
      <c r="D1137" s="1778"/>
      <c r="E1137" s="310">
        <f t="shared" ref="E1137:L1137" si="26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 t="str">
        <f t="shared" si="256"/>
        <v/>
      </c>
      <c r="N1137" s="13"/>
    </row>
    <row r="1138" spans="1:14" hidden="1">
      <c r="A1138" s="23">
        <v>650</v>
      </c>
      <c r="B1138" s="366"/>
      <c r="C1138" s="367">
        <v>5301</v>
      </c>
      <c r="D1138" s="368" t="s">
        <v>306</v>
      </c>
      <c r="E1138" s="281">
        <f>F1138+G1138+H1138</f>
        <v>0</v>
      </c>
      <c r="F1138" s="152"/>
      <c r="G1138" s="153"/>
      <c r="H1138" s="1418"/>
      <c r="I1138" s="152"/>
      <c r="J1138" s="153"/>
      <c r="K1138" s="1418"/>
      <c r="L1138" s="281">
        <f>I1138+J1138+K1138</f>
        <v>0</v>
      </c>
      <c r="M1138" s="12" t="str">
        <f t="shared" si="256"/>
        <v/>
      </c>
      <c r="N1138" s="13"/>
    </row>
    <row r="1139" spans="1:14" hidden="1">
      <c r="A1139" s="22">
        <v>655</v>
      </c>
      <c r="B1139" s="366"/>
      <c r="C1139" s="371">
        <v>5309</v>
      </c>
      <c r="D1139" s="372" t="s">
        <v>623</v>
      </c>
      <c r="E1139" s="287">
        <f>F1139+G1139+H1139</f>
        <v>0</v>
      </c>
      <c r="F1139" s="173"/>
      <c r="G1139" s="174"/>
      <c r="H1139" s="1421"/>
      <c r="I1139" s="173"/>
      <c r="J1139" s="174"/>
      <c r="K1139" s="1421"/>
      <c r="L1139" s="287">
        <f>I1139+J1139+K1139</f>
        <v>0</v>
      </c>
      <c r="M1139" s="12" t="str">
        <f t="shared" si="256"/>
        <v/>
      </c>
      <c r="N1139" s="13"/>
    </row>
    <row r="1140" spans="1:14" hidden="1">
      <c r="A1140" s="22">
        <v>665</v>
      </c>
      <c r="B1140" s="365">
        <v>5400</v>
      </c>
      <c r="C1140" s="1777" t="s">
        <v>682</v>
      </c>
      <c r="D1140" s="1778"/>
      <c r="E1140" s="310">
        <f>F1140+G1140+H1140</f>
        <v>0</v>
      </c>
      <c r="F1140" s="1422"/>
      <c r="G1140" s="1423"/>
      <c r="H1140" s="1424"/>
      <c r="I1140" s="1422"/>
      <c r="J1140" s="1423"/>
      <c r="K1140" s="1424"/>
      <c r="L1140" s="310">
        <f>I1140+J1140+K1140</f>
        <v>0</v>
      </c>
      <c r="M1140" s="12" t="str">
        <f t="shared" si="256"/>
        <v/>
      </c>
      <c r="N1140" s="13"/>
    </row>
    <row r="1141" spans="1:14" hidden="1">
      <c r="A1141" s="22">
        <v>675</v>
      </c>
      <c r="B1141" s="272">
        <v>5500</v>
      </c>
      <c r="C1141" s="1775" t="s">
        <v>683</v>
      </c>
      <c r="D1141" s="1776"/>
      <c r="E1141" s="310">
        <f t="shared" ref="E1141:L1141" si="268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 t="str">
        <f t="shared" si="256"/>
        <v/>
      </c>
      <c r="N1141" s="13"/>
    </row>
    <row r="1142" spans="1:14" hidden="1">
      <c r="A1142" s="22">
        <v>685</v>
      </c>
      <c r="B1142" s="362"/>
      <c r="C1142" s="279">
        <v>5501</v>
      </c>
      <c r="D1142" s="311" t="s">
        <v>684</v>
      </c>
      <c r="E1142" s="281">
        <f>F1142+G1142+H1142</f>
        <v>0</v>
      </c>
      <c r="F1142" s="152"/>
      <c r="G1142" s="153"/>
      <c r="H1142" s="1418"/>
      <c r="I1142" s="152"/>
      <c r="J1142" s="153"/>
      <c r="K1142" s="1418"/>
      <c r="L1142" s="281">
        <f>I1142+J1142+K1142</f>
        <v>0</v>
      </c>
      <c r="M1142" s="12" t="str">
        <f t="shared" si="256"/>
        <v/>
      </c>
      <c r="N1142" s="13"/>
    </row>
    <row r="1143" spans="1:14" hidden="1">
      <c r="A1143" s="23">
        <v>690</v>
      </c>
      <c r="B1143" s="362"/>
      <c r="C1143" s="293">
        <v>5502</v>
      </c>
      <c r="D1143" s="294" t="s">
        <v>685</v>
      </c>
      <c r="E1143" s="295">
        <f>F1143+G1143+H1143</f>
        <v>0</v>
      </c>
      <c r="F1143" s="158"/>
      <c r="G1143" s="159"/>
      <c r="H1143" s="1420"/>
      <c r="I1143" s="158"/>
      <c r="J1143" s="159"/>
      <c r="K1143" s="1420"/>
      <c r="L1143" s="295">
        <f>I1143+J1143+K1143</f>
        <v>0</v>
      </c>
      <c r="M1143" s="12" t="str">
        <f t="shared" si="256"/>
        <v/>
      </c>
      <c r="N1143" s="13"/>
    </row>
    <row r="1144" spans="1:14" hidden="1">
      <c r="A1144" s="23">
        <v>695</v>
      </c>
      <c r="B1144" s="362"/>
      <c r="C1144" s="293">
        <v>5503</v>
      </c>
      <c r="D1144" s="363" t="s">
        <v>686</v>
      </c>
      <c r="E1144" s="295">
        <f>F1144+G1144+H1144</f>
        <v>0</v>
      </c>
      <c r="F1144" s="158"/>
      <c r="G1144" s="159"/>
      <c r="H1144" s="1420"/>
      <c r="I1144" s="158"/>
      <c r="J1144" s="159"/>
      <c r="K1144" s="1420"/>
      <c r="L1144" s="295">
        <f>I1144+J1144+K1144</f>
        <v>0</v>
      </c>
      <c r="M1144" s="12" t="str">
        <f t="shared" si="256"/>
        <v/>
      </c>
      <c r="N1144" s="13"/>
    </row>
    <row r="1145" spans="1:14" hidden="1">
      <c r="A1145" s="22">
        <v>700</v>
      </c>
      <c r="B1145" s="362"/>
      <c r="C1145" s="285">
        <v>5504</v>
      </c>
      <c r="D1145" s="339" t="s">
        <v>687</v>
      </c>
      <c r="E1145" s="287">
        <f>F1145+G1145+H1145</f>
        <v>0</v>
      </c>
      <c r="F1145" s="173"/>
      <c r="G1145" s="174"/>
      <c r="H1145" s="1421"/>
      <c r="I1145" s="173"/>
      <c r="J1145" s="174"/>
      <c r="K1145" s="1421"/>
      <c r="L1145" s="287">
        <f>I1145+J1145+K1145</f>
        <v>0</v>
      </c>
      <c r="M1145" s="12" t="str">
        <f t="shared" si="256"/>
        <v/>
      </c>
      <c r="N1145" s="13"/>
    </row>
    <row r="1146" spans="1:14" hidden="1">
      <c r="A1146" s="22">
        <v>710</v>
      </c>
      <c r="B1146" s="365">
        <v>5700</v>
      </c>
      <c r="C1146" s="1800" t="s">
        <v>911</v>
      </c>
      <c r="D1146" s="1801"/>
      <c r="E1146" s="310">
        <f>SUM(E1147:E1149)</f>
        <v>0</v>
      </c>
      <c r="F1146" s="1471">
        <v>0</v>
      </c>
      <c r="G1146" s="1471">
        <v>0</v>
      </c>
      <c r="H1146" s="1471">
        <v>0</v>
      </c>
      <c r="I1146" s="1471">
        <v>0</v>
      </c>
      <c r="J1146" s="1471">
        <v>0</v>
      </c>
      <c r="K1146" s="1471">
        <v>0</v>
      </c>
      <c r="L1146" s="310">
        <f>SUM(L1147:L1149)</f>
        <v>0</v>
      </c>
      <c r="M1146" s="12" t="str">
        <f t="shared" si="256"/>
        <v/>
      </c>
      <c r="N1146" s="13"/>
    </row>
    <row r="1147" spans="1:14" hidden="1">
      <c r="A1147" s="23">
        <v>715</v>
      </c>
      <c r="B1147" s="366"/>
      <c r="C1147" s="367">
        <v>5701</v>
      </c>
      <c r="D1147" s="368" t="s">
        <v>688</v>
      </c>
      <c r="E1147" s="281">
        <f>F1147+G1147+H1147</f>
        <v>0</v>
      </c>
      <c r="F1147" s="1472">
        <v>0</v>
      </c>
      <c r="G1147" s="1472">
        <v>0</v>
      </c>
      <c r="H1147" s="1473">
        <v>0</v>
      </c>
      <c r="I1147" s="1663">
        <v>0</v>
      </c>
      <c r="J1147" s="1472">
        <v>0</v>
      </c>
      <c r="K1147" s="1472">
        <v>0</v>
      </c>
      <c r="L1147" s="281">
        <f>I1147+J1147+K1147</f>
        <v>0</v>
      </c>
      <c r="M1147" s="12" t="str">
        <f t="shared" si="256"/>
        <v/>
      </c>
      <c r="N1147" s="13"/>
    </row>
    <row r="1148" spans="1:14" hidden="1">
      <c r="A1148" s="23">
        <v>720</v>
      </c>
      <c r="B1148" s="366"/>
      <c r="C1148" s="373">
        <v>5702</v>
      </c>
      <c r="D1148" s="374" t="s">
        <v>689</v>
      </c>
      <c r="E1148" s="314">
        <f>F1148+G1148+H1148</f>
        <v>0</v>
      </c>
      <c r="F1148" s="1472">
        <v>0</v>
      </c>
      <c r="G1148" s="1472">
        <v>0</v>
      </c>
      <c r="H1148" s="1473">
        <v>0</v>
      </c>
      <c r="I1148" s="1663">
        <v>0</v>
      </c>
      <c r="J1148" s="1472">
        <v>0</v>
      </c>
      <c r="K1148" s="1472">
        <v>0</v>
      </c>
      <c r="L1148" s="314">
        <f>I1148+J1148+K1148</f>
        <v>0</v>
      </c>
      <c r="M1148" s="12" t="str">
        <f t="shared" si="256"/>
        <v/>
      </c>
      <c r="N1148" s="13"/>
    </row>
    <row r="1149" spans="1:14" hidden="1">
      <c r="A1149" s="23">
        <v>725</v>
      </c>
      <c r="B1149" s="292"/>
      <c r="C1149" s="375">
        <v>4071</v>
      </c>
      <c r="D1149" s="376" t="s">
        <v>690</v>
      </c>
      <c r="E1149" s="377">
        <f>F1149+G1149+H1149</f>
        <v>0</v>
      </c>
      <c r="F1149" s="1472">
        <v>0</v>
      </c>
      <c r="G1149" s="1472">
        <v>0</v>
      </c>
      <c r="H1149" s="1473">
        <v>0</v>
      </c>
      <c r="I1149" s="1663">
        <v>0</v>
      </c>
      <c r="J1149" s="1472">
        <v>0</v>
      </c>
      <c r="K1149" s="1472">
        <v>0</v>
      </c>
      <c r="L1149" s="377">
        <f>I1149+J1149+K1149</f>
        <v>0</v>
      </c>
      <c r="M1149" s="12" t="str">
        <f t="shared" si="256"/>
        <v/>
      </c>
      <c r="N1149" s="13"/>
    </row>
    <row r="1150" spans="1:14" hidden="1">
      <c r="A1150" s="23">
        <v>730</v>
      </c>
      <c r="B1150" s="582"/>
      <c r="C1150" s="1802" t="s">
        <v>691</v>
      </c>
      <c r="D1150" s="1803"/>
      <c r="E1150" s="1438"/>
      <c r="F1150" s="1438"/>
      <c r="G1150" s="1438"/>
      <c r="H1150" s="1438"/>
      <c r="I1150" s="1438"/>
      <c r="J1150" s="1438"/>
      <c r="K1150" s="1438"/>
      <c r="L1150" s="1439"/>
      <c r="M1150" s="12" t="str">
        <f t="shared" si="256"/>
        <v/>
      </c>
      <c r="N1150" s="13"/>
    </row>
    <row r="1151" spans="1:14" hidden="1">
      <c r="A1151" s="23">
        <v>735</v>
      </c>
      <c r="B1151" s="381">
        <v>98</v>
      </c>
      <c r="C1151" s="1802" t="s">
        <v>691</v>
      </c>
      <c r="D1151" s="1803"/>
      <c r="E1151" s="382">
        <f>F1151+G1151+H1151</f>
        <v>0</v>
      </c>
      <c r="F1151" s="1429"/>
      <c r="G1151" s="1430"/>
      <c r="H1151" s="1431"/>
      <c r="I1151" s="1461">
        <v>0</v>
      </c>
      <c r="J1151" s="1462">
        <v>0</v>
      </c>
      <c r="K1151" s="1463">
        <v>0</v>
      </c>
      <c r="L1151" s="382">
        <f>I1151+J1151+K1151</f>
        <v>0</v>
      </c>
      <c r="M1151" s="12" t="str">
        <f t="shared" si="256"/>
        <v/>
      </c>
      <c r="N1151" s="13"/>
    </row>
    <row r="1152" spans="1:14" hidden="1">
      <c r="A1152" s="23">
        <v>740</v>
      </c>
      <c r="B1152" s="1433"/>
      <c r="C1152" s="1434"/>
      <c r="D1152" s="1435"/>
      <c r="E1152" s="269"/>
      <c r="F1152" s="269"/>
      <c r="G1152" s="269"/>
      <c r="H1152" s="269"/>
      <c r="I1152" s="269"/>
      <c r="J1152" s="269"/>
      <c r="K1152" s="269"/>
      <c r="L1152" s="270"/>
      <c r="M1152" s="12" t="str">
        <f t="shared" si="256"/>
        <v/>
      </c>
      <c r="N1152" s="13"/>
    </row>
    <row r="1153" spans="1:14" hidden="1">
      <c r="A1153" s="23">
        <v>745</v>
      </c>
      <c r="B1153" s="1436"/>
      <c r="C1153" s="111"/>
      <c r="D1153" s="1437"/>
      <c r="E1153" s="218"/>
      <c r="F1153" s="218"/>
      <c r="G1153" s="218"/>
      <c r="H1153" s="218"/>
      <c r="I1153" s="218"/>
      <c r="J1153" s="218"/>
      <c r="K1153" s="218"/>
      <c r="L1153" s="389"/>
      <c r="M1153" s="12" t="str">
        <f t="shared" si="256"/>
        <v/>
      </c>
      <c r="N1153" s="13"/>
    </row>
    <row r="1154" spans="1:14" hidden="1">
      <c r="A1154" s="22">
        <v>750</v>
      </c>
      <c r="B1154" s="1436"/>
      <c r="C1154" s="111"/>
      <c r="D1154" s="1437"/>
      <c r="E1154" s="218"/>
      <c r="F1154" s="218"/>
      <c r="G1154" s="218"/>
      <c r="H1154" s="218"/>
      <c r="I1154" s="218"/>
      <c r="J1154" s="218"/>
      <c r="K1154" s="218"/>
      <c r="L1154" s="389"/>
      <c r="M1154" s="12" t="str">
        <f t="shared" si="256"/>
        <v/>
      </c>
      <c r="N1154" s="13"/>
    </row>
    <row r="1155" spans="1:14" ht="16" hidden="1" thickBot="1">
      <c r="A1155" s="23">
        <v>755</v>
      </c>
      <c r="B1155" s="1464"/>
      <c r="C1155" s="393" t="s">
        <v>738</v>
      </c>
      <c r="D1155" s="1432">
        <f>+B1155</f>
        <v>0</v>
      </c>
      <c r="E1155" s="395">
        <f t="shared" ref="E1155:L1155" si="269">SUM(E1040,E1043,E1049,E1057,E1058,E1076,E1080,E1086,E1089,E1090,E1091,E1092,E1093,E1102,E1108,E1109,E1110,E1111,E1118,E1122,E1123,E1124,E1125,E1128,E1129,E1137,E1140,E1141,E1146)+E1151</f>
        <v>0</v>
      </c>
      <c r="F1155" s="396">
        <f t="shared" si="269"/>
        <v>0</v>
      </c>
      <c r="G1155" s="397">
        <f t="shared" si="269"/>
        <v>0</v>
      </c>
      <c r="H1155" s="398">
        <f t="shared" si="269"/>
        <v>0</v>
      </c>
      <c r="I1155" s="396">
        <f t="shared" si="269"/>
        <v>0</v>
      </c>
      <c r="J1155" s="397">
        <f t="shared" si="269"/>
        <v>0</v>
      </c>
      <c r="K1155" s="398">
        <f t="shared" si="269"/>
        <v>0</v>
      </c>
      <c r="L1155" s="395">
        <f t="shared" si="269"/>
        <v>0</v>
      </c>
      <c r="M1155" s="12" t="str">
        <f>(IF($E1155&lt;&gt;0,$M$2,IF($L1155&lt;&gt;0,$M$2,"")))</f>
        <v/>
      </c>
      <c r="N1155" s="73" t="str">
        <f>LEFT(C1037,1)</f>
        <v>0</v>
      </c>
    </row>
    <row r="1156" spans="1:14" hidden="1">
      <c r="A1156" s="23">
        <v>760</v>
      </c>
      <c r="B1156" s="79" t="s">
        <v>120</v>
      </c>
      <c r="C1156" s="1"/>
      <c r="L1156" s="6"/>
      <c r="M1156" s="7" t="str">
        <f>(IF($E1155&lt;&gt;0,$M$2,IF($L1155&lt;&gt;0,$M$2,"")))</f>
        <v/>
      </c>
    </row>
    <row r="1157" spans="1:14" hidden="1">
      <c r="A1157" s="22">
        <v>765</v>
      </c>
      <c r="B1157" s="1367"/>
      <c r="C1157" s="1367"/>
      <c r="D1157" s="1368"/>
      <c r="E1157" s="1367"/>
      <c r="F1157" s="1367"/>
      <c r="G1157" s="1367"/>
      <c r="H1157" s="1367"/>
      <c r="I1157" s="1367"/>
      <c r="J1157" s="1367"/>
      <c r="K1157" s="1367"/>
      <c r="L1157" s="1369"/>
      <c r="M1157" s="7" t="str">
        <f>(IF($E1155&lt;&gt;0,$M$2,IF($L1155&lt;&gt;0,$M$2,"")))</f>
        <v/>
      </c>
    </row>
    <row r="1158" spans="1:14" ht="18" hidden="1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 t="str">
        <f>(IF(E1153&lt;&gt;0,$G$2,IF(L1153&lt;&gt;0,$G$2,"")))</f>
        <v/>
      </c>
      <c r="N1158" s="65"/>
    </row>
    <row r="1159" spans="1:14" hidden="1">
      <c r="A1159" s="23">
        <v>780</v>
      </c>
      <c r="B1159" s="6"/>
      <c r="C1159" s="6"/>
      <c r="D1159" s="521"/>
      <c r="E1159" s="38"/>
      <c r="F1159" s="38"/>
      <c r="G1159" s="38"/>
      <c r="H1159" s="38"/>
      <c r="I1159" s="38"/>
      <c r="J1159" s="38"/>
      <c r="K1159" s="38"/>
      <c r="L1159" s="38"/>
      <c r="M1159" s="7" t="str">
        <f>(IF($E1292&lt;&gt;0,$M$2,IF($L1292&lt;&gt;0,$M$2,"")))</f>
        <v/>
      </c>
    </row>
    <row r="1160" spans="1:14" hidden="1">
      <c r="A1160" s="23">
        <v>785</v>
      </c>
      <c r="B1160" s="6"/>
      <c r="C1160" s="1365"/>
      <c r="D1160" s="1366"/>
      <c r="E1160" s="38"/>
      <c r="F1160" s="38"/>
      <c r="G1160" s="38"/>
      <c r="H1160" s="38"/>
      <c r="I1160" s="38"/>
      <c r="J1160" s="38"/>
      <c r="K1160" s="38"/>
      <c r="L1160" s="38"/>
      <c r="M1160" s="7" t="str">
        <f>(IF($E1292&lt;&gt;0,$M$2,IF($L1292&lt;&gt;0,$M$2,"")))</f>
        <v/>
      </c>
    </row>
    <row r="1161" spans="1:14" hidden="1">
      <c r="A1161" s="23">
        <v>790</v>
      </c>
      <c r="B1161" s="1809" t="str">
        <f>$B$7</f>
        <v>ОТЧЕТНИ ДАННИ ПО ЕБК ЗА СМЕТКИТЕ ЗА СРЕДСТВАТА ОТ ЕВРОПЕЙСКИЯ СЪЮЗ - КСФ</v>
      </c>
      <c r="C1161" s="1810"/>
      <c r="D1161" s="1810"/>
      <c r="E1161" s="242"/>
      <c r="F1161" s="242"/>
      <c r="G1161" s="237"/>
      <c r="H1161" s="237"/>
      <c r="I1161" s="237"/>
      <c r="J1161" s="237"/>
      <c r="K1161" s="237"/>
      <c r="L1161" s="237"/>
      <c r="M1161" s="7" t="str">
        <f>(IF($E1292&lt;&gt;0,$M$2,IF($L1292&lt;&gt;0,$M$2,"")))</f>
        <v/>
      </c>
    </row>
    <row r="1162" spans="1:14" hidden="1">
      <c r="A1162" s="23">
        <v>795</v>
      </c>
      <c r="B1162" s="228"/>
      <c r="C1162" s="391"/>
      <c r="D1162" s="400"/>
      <c r="E1162" s="406" t="s">
        <v>463</v>
      </c>
      <c r="F1162" s="406" t="s">
        <v>832</v>
      </c>
      <c r="G1162" s="237"/>
      <c r="H1162" s="1362" t="s">
        <v>1248</v>
      </c>
      <c r="I1162" s="1363"/>
      <c r="J1162" s="1364"/>
      <c r="K1162" s="237"/>
      <c r="L1162" s="237"/>
      <c r="M1162" s="7" t="str">
        <f>(IF($E1292&lt;&gt;0,$M$2,IF($L1292&lt;&gt;0,$M$2,"")))</f>
        <v/>
      </c>
    </row>
    <row r="1163" spans="1:14" ht="17.5" hidden="1">
      <c r="A1163" s="22">
        <v>805</v>
      </c>
      <c r="B1163" s="1765" t="str">
        <f>$B$9</f>
        <v>ДЕТСКА ГРАДИНА "НАРЦИС"</v>
      </c>
      <c r="C1163" s="1766"/>
      <c r="D1163" s="1767"/>
      <c r="E1163" s="115">
        <f>$E$9</f>
        <v>43831</v>
      </c>
      <c r="F1163" s="226">
        <f>$F$9</f>
        <v>44012</v>
      </c>
      <c r="G1163" s="237"/>
      <c r="H1163" s="237"/>
      <c r="I1163" s="237"/>
      <c r="J1163" s="237"/>
      <c r="K1163" s="237"/>
      <c r="L1163" s="237"/>
      <c r="M1163" s="7" t="str">
        <f>(IF($E1292&lt;&gt;0,$M$2,IF($L1292&lt;&gt;0,$M$2,"")))</f>
        <v/>
      </c>
    </row>
    <row r="1164" spans="1:14" hidden="1">
      <c r="A1164" s="23">
        <v>810</v>
      </c>
      <c r="B1164" s="227" t="str">
        <f>$B$10</f>
        <v>(наименование на разпоредителя с бюджет)</v>
      </c>
      <c r="C1164" s="228"/>
      <c r="D1164" s="229"/>
      <c r="E1164" s="237"/>
      <c r="F1164" s="237"/>
      <c r="G1164" s="237"/>
      <c r="H1164" s="237"/>
      <c r="I1164" s="237"/>
      <c r="J1164" s="237"/>
      <c r="K1164" s="237"/>
      <c r="L1164" s="237"/>
      <c r="M1164" s="7" t="str">
        <f>(IF($E1292&lt;&gt;0,$M$2,IF($L1292&lt;&gt;0,$M$2,"")))</f>
        <v/>
      </c>
    </row>
    <row r="1165" spans="1:14" hidden="1">
      <c r="A1165" s="23">
        <v>815</v>
      </c>
      <c r="B1165" s="227"/>
      <c r="C1165" s="228"/>
      <c r="D1165" s="229"/>
      <c r="E1165" s="237"/>
      <c r="F1165" s="237"/>
      <c r="G1165" s="237"/>
      <c r="H1165" s="237"/>
      <c r="I1165" s="237"/>
      <c r="J1165" s="237"/>
      <c r="K1165" s="237"/>
      <c r="L1165" s="237"/>
      <c r="M1165" s="7" t="str">
        <f>(IF($E1292&lt;&gt;0,$M$2,IF($L1292&lt;&gt;0,$M$2,"")))</f>
        <v/>
      </c>
    </row>
    <row r="1166" spans="1:14" ht="17.5" hidden="1">
      <c r="A1166" s="28">
        <v>525</v>
      </c>
      <c r="B1166" s="1835" t="str">
        <f>$B$12</f>
        <v>Силистра</v>
      </c>
      <c r="C1166" s="1836"/>
      <c r="D1166" s="1837"/>
      <c r="E1166" s="410" t="s">
        <v>887</v>
      </c>
      <c r="F1166" s="1360" t="str">
        <f>$F$12</f>
        <v>6905</v>
      </c>
      <c r="G1166" s="237"/>
      <c r="H1166" s="237"/>
      <c r="I1166" s="237"/>
      <c r="J1166" s="237"/>
      <c r="K1166" s="237"/>
      <c r="L1166" s="237"/>
      <c r="M1166" s="7" t="str">
        <f>(IF($E1292&lt;&gt;0,$M$2,IF($L1292&lt;&gt;0,$M$2,"")))</f>
        <v/>
      </c>
    </row>
    <row r="1167" spans="1:14" hidden="1">
      <c r="A1167" s="22">
        <v>820</v>
      </c>
      <c r="B1167" s="233" t="str">
        <f>$B$13</f>
        <v>(наименование на първостепенния разпоредител с бюджет)</v>
      </c>
      <c r="C1167" s="228"/>
      <c r="D1167" s="229"/>
      <c r="E1167" s="1361"/>
      <c r="F1167" s="242"/>
      <c r="G1167" s="237"/>
      <c r="H1167" s="237"/>
      <c r="I1167" s="237"/>
      <c r="J1167" s="237"/>
      <c r="K1167" s="237"/>
      <c r="L1167" s="237"/>
      <c r="M1167" s="7" t="str">
        <f>(IF($E1292&lt;&gt;0,$M$2,IF($L1292&lt;&gt;0,$M$2,"")))</f>
        <v/>
      </c>
    </row>
    <row r="1168" spans="1:14" ht="17.5" hidden="1">
      <c r="A1168" s="23">
        <v>821</v>
      </c>
      <c r="B1168" s="236"/>
      <c r="C1168" s="237"/>
      <c r="D1168" s="124" t="s">
        <v>888</v>
      </c>
      <c r="E1168" s="238">
        <f>$E$15</f>
        <v>98</v>
      </c>
      <c r="F1168" s="414" t="str">
        <f>$F$15</f>
        <v>СЕС - КСФ</v>
      </c>
      <c r="G1168" s="218"/>
      <c r="H1168" s="218"/>
      <c r="I1168" s="218"/>
      <c r="J1168" s="218"/>
      <c r="K1168" s="218"/>
      <c r="L1168" s="218"/>
      <c r="M1168" s="7" t="str">
        <f>(IF($E1292&lt;&gt;0,$M$2,IF($L1292&lt;&gt;0,$M$2,"")))</f>
        <v/>
      </c>
    </row>
    <row r="1169" spans="1:14" hidden="1">
      <c r="A1169" s="23">
        <v>822</v>
      </c>
      <c r="B1169" s="228"/>
      <c r="C1169" s="391"/>
      <c r="D1169" s="400"/>
      <c r="E1169" s="237"/>
      <c r="F1169" s="409"/>
      <c r="G1169" s="409"/>
      <c r="H1169" s="409"/>
      <c r="I1169" s="409"/>
      <c r="J1169" s="409"/>
      <c r="K1169" s="409"/>
      <c r="L1169" s="1377" t="s">
        <v>464</v>
      </c>
      <c r="M1169" s="7" t="str">
        <f>(IF($E1292&lt;&gt;0,$M$2,IF($L1292&lt;&gt;0,$M$2,"")))</f>
        <v/>
      </c>
    </row>
    <row r="1170" spans="1:14" ht="25" hidden="1" customHeight="1">
      <c r="A1170" s="23">
        <v>823</v>
      </c>
      <c r="B1170" s="247"/>
      <c r="C1170" s="248"/>
      <c r="D1170" s="249" t="s">
        <v>709</v>
      </c>
      <c r="E1170" s="1748" t="s">
        <v>2051</v>
      </c>
      <c r="F1170" s="1749"/>
      <c r="G1170" s="1749"/>
      <c r="H1170" s="1750"/>
      <c r="I1170" s="1757" t="s">
        <v>2052</v>
      </c>
      <c r="J1170" s="1758"/>
      <c r="K1170" s="1758"/>
      <c r="L1170" s="1759"/>
      <c r="M1170" s="7" t="str">
        <f>(IF($E1292&lt;&gt;0,$M$2,IF($L1292&lt;&gt;0,$M$2,"")))</f>
        <v/>
      </c>
    </row>
    <row r="1171" spans="1:14" ht="55" hidden="1" customHeight="1" thickBot="1">
      <c r="A1171" s="23">
        <v>825</v>
      </c>
      <c r="B1171" s="250" t="s">
        <v>62</v>
      </c>
      <c r="C1171" s="251" t="s">
        <v>465</v>
      </c>
      <c r="D1171" s="252" t="s">
        <v>710</v>
      </c>
      <c r="E1171" s="1403" t="str">
        <f>$E$20</f>
        <v>Уточнен план                Общо</v>
      </c>
      <c r="F1171" s="1407" t="str">
        <f>$F$20</f>
        <v>държавни дейности</v>
      </c>
      <c r="G1171" s="1408" t="str">
        <f>$G$20</f>
        <v>местни дейности</v>
      </c>
      <c r="H1171" s="1409" t="str">
        <f>$H$20</f>
        <v>дофинансиране</v>
      </c>
      <c r="I1171" s="253" t="str">
        <f>$I$20</f>
        <v>държавни дейности -ОТЧЕТ</v>
      </c>
      <c r="J1171" s="254" t="str">
        <f>$J$20</f>
        <v>местни дейности - ОТЧЕТ</v>
      </c>
      <c r="K1171" s="255" t="str">
        <f>$K$20</f>
        <v>дофинансиране - ОТЧЕТ</v>
      </c>
      <c r="L1171" s="1627" t="str">
        <f>$L$20</f>
        <v>ОТЧЕТ                                    ОБЩО</v>
      </c>
      <c r="M1171" s="7" t="str">
        <f>(IF($E1292&lt;&gt;0,$M$2,IF($L1292&lt;&gt;0,$M$2,"")))</f>
        <v/>
      </c>
    </row>
    <row r="1172" spans="1:14" ht="18" hidden="1">
      <c r="A1172" s="23"/>
      <c r="B1172" s="258"/>
      <c r="C1172" s="259"/>
      <c r="D1172" s="260" t="s">
        <v>740</v>
      </c>
      <c r="E1172" s="1455" t="str">
        <f>$E$21</f>
        <v>(1)</v>
      </c>
      <c r="F1172" s="143" t="str">
        <f>$F$21</f>
        <v>(2)</v>
      </c>
      <c r="G1172" s="144" t="str">
        <f>$G$21</f>
        <v>(3)</v>
      </c>
      <c r="H1172" s="145" t="str">
        <f>$H$21</f>
        <v>(4)</v>
      </c>
      <c r="I1172" s="261" t="str">
        <f>$I$21</f>
        <v>(5)</v>
      </c>
      <c r="J1172" s="262" t="str">
        <f>$J$21</f>
        <v>(6)</v>
      </c>
      <c r="K1172" s="263" t="str">
        <f>$K$21</f>
        <v>(7)</v>
      </c>
      <c r="L1172" s="264" t="str">
        <f>$L$21</f>
        <v>(8)</v>
      </c>
      <c r="M1172" s="7" t="str">
        <f>(IF($E1292&lt;&gt;0,$M$2,IF($L1292&lt;&gt;0,$M$2,"")))</f>
        <v/>
      </c>
    </row>
    <row r="1173" spans="1:14" hidden="1">
      <c r="A1173" s="23"/>
      <c r="B1173" s="1451"/>
      <c r="C1173" s="1664">
        <f>VLOOKUP(D1173,OP_LIST2,2,FALSE)</f>
        <v>0</v>
      </c>
      <c r="D1173" s="1452" t="s">
        <v>637</v>
      </c>
      <c r="E1173" s="389"/>
      <c r="F1173" s="1441"/>
      <c r="G1173" s="1442"/>
      <c r="H1173" s="1443"/>
      <c r="I1173" s="1441"/>
      <c r="J1173" s="1442"/>
      <c r="K1173" s="1443"/>
      <c r="L1173" s="1440"/>
      <c r="M1173" s="7" t="str">
        <f>(IF($E1292&lt;&gt;0,$M$2,IF($L1292&lt;&gt;0,$M$2,"")))</f>
        <v/>
      </c>
    </row>
    <row r="1174" spans="1:14" hidden="1">
      <c r="A1174" s="23"/>
      <c r="B1174" s="1454"/>
      <c r="C1174" s="1459">
        <f>VLOOKUP(D1175,EBK_DEIN2,2,FALSE)</f>
        <v>3311</v>
      </c>
      <c r="D1174" s="1458" t="s">
        <v>789</v>
      </c>
      <c r="E1174" s="389"/>
      <c r="F1174" s="1444"/>
      <c r="G1174" s="1445"/>
      <c r="H1174" s="1446"/>
      <c r="I1174" s="1444"/>
      <c r="J1174" s="1445"/>
      <c r="K1174" s="1446"/>
      <c r="L1174" s="1440"/>
      <c r="M1174" s="7" t="str">
        <f>(IF($E1292&lt;&gt;0,$M$2,IF($L1292&lt;&gt;0,$M$2,"")))</f>
        <v/>
      </c>
    </row>
    <row r="1175" spans="1:14" hidden="1">
      <c r="A1175" s="23"/>
      <c r="B1175" s="1450"/>
      <c r="C1175" s="1587">
        <f>+C1174</f>
        <v>3311</v>
      </c>
      <c r="D1175" s="1452" t="s">
        <v>1966</v>
      </c>
      <c r="E1175" s="389"/>
      <c r="F1175" s="1444"/>
      <c r="G1175" s="1445"/>
      <c r="H1175" s="1446"/>
      <c r="I1175" s="1444"/>
      <c r="J1175" s="1445"/>
      <c r="K1175" s="1446"/>
      <c r="L1175" s="1440"/>
      <c r="M1175" s="7" t="str">
        <f>(IF($E1292&lt;&gt;0,$M$2,IF($L1292&lt;&gt;0,$M$2,"")))</f>
        <v/>
      </c>
    </row>
    <row r="1176" spans="1:14" hidden="1">
      <c r="A1176" s="23"/>
      <c r="B1176" s="1456"/>
      <c r="C1176" s="1453"/>
      <c r="D1176" s="1457" t="s">
        <v>711</v>
      </c>
      <c r="E1176" s="389"/>
      <c r="F1176" s="1447"/>
      <c r="G1176" s="1448"/>
      <c r="H1176" s="1449"/>
      <c r="I1176" s="1447"/>
      <c r="J1176" s="1448"/>
      <c r="K1176" s="1449"/>
      <c r="L1176" s="1440"/>
      <c r="M1176" s="7" t="str">
        <f>(IF($E1292&lt;&gt;0,$M$2,IF($L1292&lt;&gt;0,$M$2,"")))</f>
        <v/>
      </c>
    </row>
    <row r="1177" spans="1:14" hidden="1">
      <c r="A1177" s="23"/>
      <c r="B1177" s="272">
        <v>100</v>
      </c>
      <c r="C1177" s="1763" t="s">
        <v>741</v>
      </c>
      <c r="D1177" s="1764"/>
      <c r="E1177" s="273">
        <f t="shared" ref="E1177:L1177" si="270">SUM(E1178:E1179)</f>
        <v>0</v>
      </c>
      <c r="F1177" s="274">
        <f t="shared" si="270"/>
        <v>0</v>
      </c>
      <c r="G1177" s="275">
        <f t="shared" si="270"/>
        <v>0</v>
      </c>
      <c r="H1177" s="276">
        <f>SUM(H1178:H1179)</f>
        <v>0</v>
      </c>
      <c r="I1177" s="274">
        <f t="shared" si="270"/>
        <v>0</v>
      </c>
      <c r="J1177" s="275">
        <f t="shared" si="270"/>
        <v>0</v>
      </c>
      <c r="K1177" s="276">
        <f t="shared" si="270"/>
        <v>0</v>
      </c>
      <c r="L1177" s="273">
        <f t="shared" si="270"/>
        <v>0</v>
      </c>
      <c r="M1177" s="12" t="str">
        <f>(IF($E1177&lt;&gt;0,$M$2,IF($L1177&lt;&gt;0,$M$2,"")))</f>
        <v/>
      </c>
      <c r="N1177" s="13"/>
    </row>
    <row r="1178" spans="1:14" hidden="1">
      <c r="A1178" s="23"/>
      <c r="B1178" s="278"/>
      <c r="C1178" s="279">
        <v>101</v>
      </c>
      <c r="D1178" s="280" t="s">
        <v>742</v>
      </c>
      <c r="E1178" s="281">
        <f>F1178+G1178+H1178</f>
        <v>0</v>
      </c>
      <c r="F1178" s="152"/>
      <c r="G1178" s="153"/>
      <c r="H1178" s="1418"/>
      <c r="I1178" s="152"/>
      <c r="J1178" s="153"/>
      <c r="K1178" s="1418"/>
      <c r="L1178" s="281">
        <f>I1178+J1178+K1178</f>
        <v>0</v>
      </c>
      <c r="M1178" s="12" t="str">
        <f t="shared" ref="M1178:M1244" si="271">(IF($E1178&lt;&gt;0,$M$2,IF($L1178&lt;&gt;0,$M$2,"")))</f>
        <v/>
      </c>
      <c r="N1178" s="13"/>
    </row>
    <row r="1179" spans="1:14" hidden="1">
      <c r="A1179" s="10"/>
      <c r="B1179" s="278"/>
      <c r="C1179" s="285">
        <v>102</v>
      </c>
      <c r="D1179" s="286" t="s">
        <v>743</v>
      </c>
      <c r="E1179" s="287">
        <f>F1179+G1179+H1179</f>
        <v>0</v>
      </c>
      <c r="F1179" s="173"/>
      <c r="G1179" s="174"/>
      <c r="H1179" s="1421"/>
      <c r="I1179" s="173"/>
      <c r="J1179" s="174"/>
      <c r="K1179" s="1421"/>
      <c r="L1179" s="287">
        <f>I1179+J1179+K1179</f>
        <v>0</v>
      </c>
      <c r="M1179" s="12" t="str">
        <f t="shared" si="271"/>
        <v/>
      </c>
      <c r="N1179" s="13"/>
    </row>
    <row r="1180" spans="1:14" hidden="1">
      <c r="A1180" s="10"/>
      <c r="B1180" s="272">
        <v>200</v>
      </c>
      <c r="C1180" s="1788" t="s">
        <v>744</v>
      </c>
      <c r="D1180" s="1789"/>
      <c r="E1180" s="273">
        <f t="shared" ref="E1180:L1180" si="272">SUM(E1181:E1185)</f>
        <v>0</v>
      </c>
      <c r="F1180" s="274">
        <f t="shared" si="272"/>
        <v>0</v>
      </c>
      <c r="G1180" s="275">
        <f t="shared" si="272"/>
        <v>0</v>
      </c>
      <c r="H1180" s="276">
        <f>SUM(H1181:H1185)</f>
        <v>0</v>
      </c>
      <c r="I1180" s="274">
        <f t="shared" si="272"/>
        <v>0</v>
      </c>
      <c r="J1180" s="275">
        <f t="shared" si="272"/>
        <v>0</v>
      </c>
      <c r="K1180" s="276">
        <f t="shared" si="272"/>
        <v>0</v>
      </c>
      <c r="L1180" s="273">
        <f t="shared" si="272"/>
        <v>0</v>
      </c>
      <c r="M1180" s="12" t="str">
        <f t="shared" si="271"/>
        <v/>
      </c>
      <c r="N1180" s="13"/>
    </row>
    <row r="1181" spans="1:14" hidden="1">
      <c r="A1181" s="10"/>
      <c r="B1181" s="291"/>
      <c r="C1181" s="279">
        <v>201</v>
      </c>
      <c r="D1181" s="280" t="s">
        <v>745</v>
      </c>
      <c r="E1181" s="281">
        <f>F1181+G1181+H1181</f>
        <v>0</v>
      </c>
      <c r="F1181" s="152"/>
      <c r="G1181" s="153"/>
      <c r="H1181" s="1418"/>
      <c r="I1181" s="152"/>
      <c r="J1181" s="153"/>
      <c r="K1181" s="1418"/>
      <c r="L1181" s="281">
        <f>I1181+J1181+K1181</f>
        <v>0</v>
      </c>
      <c r="M1181" s="12" t="str">
        <f t="shared" si="271"/>
        <v/>
      </c>
      <c r="N1181" s="13"/>
    </row>
    <row r="1182" spans="1:14" hidden="1">
      <c r="A1182" s="10"/>
      <c r="B1182" s="292"/>
      <c r="C1182" s="293">
        <v>202</v>
      </c>
      <c r="D1182" s="294" t="s">
        <v>746</v>
      </c>
      <c r="E1182" s="295">
        <f>F1182+G1182+H1182</f>
        <v>0</v>
      </c>
      <c r="F1182" s="158"/>
      <c r="G1182" s="159"/>
      <c r="H1182" s="1420"/>
      <c r="I1182" s="158"/>
      <c r="J1182" s="159"/>
      <c r="K1182" s="1420"/>
      <c r="L1182" s="295">
        <f>I1182+J1182+K1182</f>
        <v>0</v>
      </c>
      <c r="M1182" s="12" t="str">
        <f t="shared" si="271"/>
        <v/>
      </c>
      <c r="N1182" s="13"/>
    </row>
    <row r="1183" spans="1:14" hidden="1">
      <c r="A1183" s="10"/>
      <c r="B1183" s="299"/>
      <c r="C1183" s="293">
        <v>205</v>
      </c>
      <c r="D1183" s="294" t="s">
        <v>594</v>
      </c>
      <c r="E1183" s="295">
        <f>F1183+G1183+H1183</f>
        <v>0</v>
      </c>
      <c r="F1183" s="158"/>
      <c r="G1183" s="159"/>
      <c r="H1183" s="1420"/>
      <c r="I1183" s="158"/>
      <c r="J1183" s="159"/>
      <c r="K1183" s="1420"/>
      <c r="L1183" s="295">
        <f>I1183+J1183+K1183</f>
        <v>0</v>
      </c>
      <c r="M1183" s="12" t="str">
        <f t="shared" si="271"/>
        <v/>
      </c>
      <c r="N1183" s="13"/>
    </row>
    <row r="1184" spans="1:14" hidden="1">
      <c r="A1184" s="10"/>
      <c r="B1184" s="299"/>
      <c r="C1184" s="293">
        <v>208</v>
      </c>
      <c r="D1184" s="300" t="s">
        <v>595</v>
      </c>
      <c r="E1184" s="295">
        <f>F1184+G1184+H1184</f>
        <v>0</v>
      </c>
      <c r="F1184" s="158"/>
      <c r="G1184" s="159"/>
      <c r="H1184" s="1420"/>
      <c r="I1184" s="158"/>
      <c r="J1184" s="159"/>
      <c r="K1184" s="1420"/>
      <c r="L1184" s="295">
        <f>I1184+J1184+K1184</f>
        <v>0</v>
      </c>
      <c r="M1184" s="12" t="str">
        <f t="shared" si="271"/>
        <v/>
      </c>
      <c r="N1184" s="13"/>
    </row>
    <row r="1185" spans="1:14" hidden="1">
      <c r="A1185" s="10"/>
      <c r="B1185" s="291"/>
      <c r="C1185" s="285">
        <v>209</v>
      </c>
      <c r="D1185" s="301" t="s">
        <v>596</v>
      </c>
      <c r="E1185" s="287">
        <f>F1185+G1185+H1185</f>
        <v>0</v>
      </c>
      <c r="F1185" s="173"/>
      <c r="G1185" s="174"/>
      <c r="H1185" s="1421"/>
      <c r="I1185" s="173"/>
      <c r="J1185" s="174"/>
      <c r="K1185" s="1421"/>
      <c r="L1185" s="287">
        <f>I1185+J1185+K1185</f>
        <v>0</v>
      </c>
      <c r="M1185" s="12" t="str">
        <f t="shared" si="271"/>
        <v/>
      </c>
      <c r="N1185" s="13"/>
    </row>
    <row r="1186" spans="1:14" hidden="1">
      <c r="A1186" s="10"/>
      <c r="B1186" s="272">
        <v>500</v>
      </c>
      <c r="C1186" s="1790" t="s">
        <v>193</v>
      </c>
      <c r="D1186" s="1791"/>
      <c r="E1186" s="273">
        <f t="shared" ref="E1186:L1186" si="273">SUM(E1187:E1193)</f>
        <v>0</v>
      </c>
      <c r="F1186" s="274">
        <f t="shared" si="273"/>
        <v>0</v>
      </c>
      <c r="G1186" s="275">
        <f t="shared" si="273"/>
        <v>0</v>
      </c>
      <c r="H1186" s="276">
        <f>SUM(H1187:H1193)</f>
        <v>0</v>
      </c>
      <c r="I1186" s="274">
        <f t="shared" si="273"/>
        <v>0</v>
      </c>
      <c r="J1186" s="275">
        <f t="shared" si="273"/>
        <v>0</v>
      </c>
      <c r="K1186" s="276">
        <f t="shared" si="273"/>
        <v>0</v>
      </c>
      <c r="L1186" s="273">
        <f t="shared" si="273"/>
        <v>0</v>
      </c>
      <c r="M1186" s="12" t="str">
        <f t="shared" si="271"/>
        <v/>
      </c>
      <c r="N1186" s="13"/>
    </row>
    <row r="1187" spans="1:14" ht="18" hidden="1" customHeight="1">
      <c r="A1187" s="10"/>
      <c r="B1187" s="291"/>
      <c r="C1187" s="302">
        <v>551</v>
      </c>
      <c r="D1187" s="303" t="s">
        <v>194</v>
      </c>
      <c r="E1187" s="281">
        <f t="shared" ref="E1187:E1194" si="274">F1187+G1187+H1187</f>
        <v>0</v>
      </c>
      <c r="F1187" s="152"/>
      <c r="G1187" s="153"/>
      <c r="H1187" s="1418"/>
      <c r="I1187" s="152"/>
      <c r="J1187" s="153"/>
      <c r="K1187" s="1418"/>
      <c r="L1187" s="281">
        <f t="shared" ref="L1187:L1194" si="275">I1187+J1187+K1187</f>
        <v>0</v>
      </c>
      <c r="M1187" s="12" t="str">
        <f t="shared" si="271"/>
        <v/>
      </c>
      <c r="N1187" s="13"/>
    </row>
    <row r="1188" spans="1:14" hidden="1">
      <c r="A1188" s="10"/>
      <c r="B1188" s="291"/>
      <c r="C1188" s="304">
        <v>552</v>
      </c>
      <c r="D1188" s="305" t="s">
        <v>906</v>
      </c>
      <c r="E1188" s="295">
        <f t="shared" si="274"/>
        <v>0</v>
      </c>
      <c r="F1188" s="158"/>
      <c r="G1188" s="159"/>
      <c r="H1188" s="1420"/>
      <c r="I1188" s="158"/>
      <c r="J1188" s="159"/>
      <c r="K1188" s="1420"/>
      <c r="L1188" s="295">
        <f t="shared" si="275"/>
        <v>0</v>
      </c>
      <c r="M1188" s="12" t="str">
        <f t="shared" si="271"/>
        <v/>
      </c>
      <c r="N1188" s="13"/>
    </row>
    <row r="1189" spans="1:14" hidden="1">
      <c r="A1189" s="10"/>
      <c r="B1189" s="306"/>
      <c r="C1189" s="304">
        <v>558</v>
      </c>
      <c r="D1189" s="307" t="s">
        <v>868</v>
      </c>
      <c r="E1189" s="295">
        <f>F1189+G1189+H1189</f>
        <v>0</v>
      </c>
      <c r="F1189" s="488">
        <v>0</v>
      </c>
      <c r="G1189" s="489">
        <v>0</v>
      </c>
      <c r="H1189" s="160">
        <v>0</v>
      </c>
      <c r="I1189" s="488">
        <v>0</v>
      </c>
      <c r="J1189" s="489">
        <v>0</v>
      </c>
      <c r="K1189" s="160">
        <v>0</v>
      </c>
      <c r="L1189" s="295">
        <f>I1189+J1189+K1189</f>
        <v>0</v>
      </c>
      <c r="M1189" s="12" t="str">
        <f t="shared" si="271"/>
        <v/>
      </c>
      <c r="N1189" s="13"/>
    </row>
    <row r="1190" spans="1:14" hidden="1">
      <c r="A1190" s="10"/>
      <c r="B1190" s="306"/>
      <c r="C1190" s="304">
        <v>560</v>
      </c>
      <c r="D1190" s="307" t="s">
        <v>195</v>
      </c>
      <c r="E1190" s="295">
        <f t="shared" si="274"/>
        <v>0</v>
      </c>
      <c r="F1190" s="158"/>
      <c r="G1190" s="159"/>
      <c r="H1190" s="1420"/>
      <c r="I1190" s="158"/>
      <c r="J1190" s="159"/>
      <c r="K1190" s="1420"/>
      <c r="L1190" s="295">
        <f t="shared" si="275"/>
        <v>0</v>
      </c>
      <c r="M1190" s="12" t="str">
        <f t="shared" si="271"/>
        <v/>
      </c>
      <c r="N1190" s="13"/>
    </row>
    <row r="1191" spans="1:14" hidden="1">
      <c r="A1191" s="10"/>
      <c r="B1191" s="306"/>
      <c r="C1191" s="304">
        <v>580</v>
      </c>
      <c r="D1191" s="305" t="s">
        <v>196</v>
      </c>
      <c r="E1191" s="295">
        <f t="shared" si="274"/>
        <v>0</v>
      </c>
      <c r="F1191" s="158"/>
      <c r="G1191" s="159"/>
      <c r="H1191" s="1420"/>
      <c r="I1191" s="158"/>
      <c r="J1191" s="159"/>
      <c r="K1191" s="1420"/>
      <c r="L1191" s="295">
        <f t="shared" si="275"/>
        <v>0</v>
      </c>
      <c r="M1191" s="12" t="str">
        <f t="shared" si="271"/>
        <v/>
      </c>
      <c r="N1191" s="13"/>
    </row>
    <row r="1192" spans="1:14" hidden="1">
      <c r="A1192" s="10"/>
      <c r="B1192" s="291"/>
      <c r="C1192" s="304">
        <v>588</v>
      </c>
      <c r="D1192" s="305" t="s">
        <v>870</v>
      </c>
      <c r="E1192" s="295">
        <f>F1192+G1192+H1192</f>
        <v>0</v>
      </c>
      <c r="F1192" s="488">
        <v>0</v>
      </c>
      <c r="G1192" s="489">
        <v>0</v>
      </c>
      <c r="H1192" s="160">
        <v>0</v>
      </c>
      <c r="I1192" s="488">
        <v>0</v>
      </c>
      <c r="J1192" s="489">
        <v>0</v>
      </c>
      <c r="K1192" s="160">
        <v>0</v>
      </c>
      <c r="L1192" s="295">
        <f>I1192+J1192+K1192</f>
        <v>0</v>
      </c>
      <c r="M1192" s="12" t="str">
        <f t="shared" si="271"/>
        <v/>
      </c>
      <c r="N1192" s="13"/>
    </row>
    <row r="1193" spans="1:14" ht="31" hidden="1">
      <c r="A1193" s="10"/>
      <c r="B1193" s="291"/>
      <c r="C1193" s="308">
        <v>590</v>
      </c>
      <c r="D1193" s="309" t="s">
        <v>197</v>
      </c>
      <c r="E1193" s="287">
        <f t="shared" si="274"/>
        <v>0</v>
      </c>
      <c r="F1193" s="173"/>
      <c r="G1193" s="174"/>
      <c r="H1193" s="1421"/>
      <c r="I1193" s="173"/>
      <c r="J1193" s="174"/>
      <c r="K1193" s="1421"/>
      <c r="L1193" s="287">
        <f t="shared" si="275"/>
        <v>0</v>
      </c>
      <c r="M1193" s="12" t="str">
        <f t="shared" si="271"/>
        <v/>
      </c>
      <c r="N1193" s="13"/>
    </row>
    <row r="1194" spans="1:14" hidden="1">
      <c r="A1194" s="22">
        <v>5</v>
      </c>
      <c r="B1194" s="272">
        <v>800</v>
      </c>
      <c r="C1194" s="1786" t="s">
        <v>198</v>
      </c>
      <c r="D1194" s="1787"/>
      <c r="E1194" s="310">
        <f t="shared" si="274"/>
        <v>0</v>
      </c>
      <c r="F1194" s="1422"/>
      <c r="G1194" s="1423"/>
      <c r="H1194" s="1424"/>
      <c r="I1194" s="1422"/>
      <c r="J1194" s="1423"/>
      <c r="K1194" s="1424"/>
      <c r="L1194" s="310">
        <f t="shared" si="275"/>
        <v>0</v>
      </c>
      <c r="M1194" s="12" t="str">
        <f t="shared" si="271"/>
        <v/>
      </c>
      <c r="N1194" s="13"/>
    </row>
    <row r="1195" spans="1:14" hidden="1">
      <c r="A1195" s="23">
        <v>10</v>
      </c>
      <c r="B1195" s="272">
        <v>1000</v>
      </c>
      <c r="C1195" s="1788" t="s">
        <v>199</v>
      </c>
      <c r="D1195" s="1789"/>
      <c r="E1195" s="310">
        <f t="shared" ref="E1195:L1195" si="276">SUM(E1196:E1212)</f>
        <v>0</v>
      </c>
      <c r="F1195" s="274">
        <f t="shared" si="276"/>
        <v>0</v>
      </c>
      <c r="G1195" s="275">
        <f t="shared" si="276"/>
        <v>0</v>
      </c>
      <c r="H1195" s="276">
        <f>SUM(H1196:H1212)</f>
        <v>0</v>
      </c>
      <c r="I1195" s="274">
        <f t="shared" si="276"/>
        <v>0</v>
      </c>
      <c r="J1195" s="275">
        <f t="shared" si="276"/>
        <v>0</v>
      </c>
      <c r="K1195" s="276">
        <f t="shared" si="276"/>
        <v>0</v>
      </c>
      <c r="L1195" s="310">
        <f t="shared" si="276"/>
        <v>0</v>
      </c>
      <c r="M1195" s="12" t="str">
        <f t="shared" si="271"/>
        <v/>
      </c>
      <c r="N1195" s="13"/>
    </row>
    <row r="1196" spans="1:14" hidden="1">
      <c r="A1196" s="23">
        <v>15</v>
      </c>
      <c r="B1196" s="292"/>
      <c r="C1196" s="279">
        <v>1011</v>
      </c>
      <c r="D1196" s="311" t="s">
        <v>200</v>
      </c>
      <c r="E1196" s="281">
        <f t="shared" ref="E1196:E1212" si="277">F1196+G1196+H1196</f>
        <v>0</v>
      </c>
      <c r="F1196" s="152"/>
      <c r="G1196" s="153"/>
      <c r="H1196" s="1418"/>
      <c r="I1196" s="152"/>
      <c r="J1196" s="153"/>
      <c r="K1196" s="1418"/>
      <c r="L1196" s="281">
        <f t="shared" ref="L1196:L1212" si="278">I1196+J1196+K1196</f>
        <v>0</v>
      </c>
      <c r="M1196" s="12" t="str">
        <f t="shared" si="271"/>
        <v/>
      </c>
      <c r="N1196" s="13"/>
    </row>
    <row r="1197" spans="1:14" hidden="1">
      <c r="A1197" s="22">
        <v>35</v>
      </c>
      <c r="B1197" s="292"/>
      <c r="C1197" s="293">
        <v>1012</v>
      </c>
      <c r="D1197" s="294" t="s">
        <v>201</v>
      </c>
      <c r="E1197" s="295">
        <f t="shared" si="277"/>
        <v>0</v>
      </c>
      <c r="F1197" s="158"/>
      <c r="G1197" s="159"/>
      <c r="H1197" s="1420"/>
      <c r="I1197" s="158"/>
      <c r="J1197" s="159"/>
      <c r="K1197" s="1420"/>
      <c r="L1197" s="295">
        <f t="shared" si="278"/>
        <v>0</v>
      </c>
      <c r="M1197" s="12" t="str">
        <f t="shared" si="271"/>
        <v/>
      </c>
      <c r="N1197" s="13"/>
    </row>
    <row r="1198" spans="1:14" hidden="1">
      <c r="A1198" s="23">
        <v>40</v>
      </c>
      <c r="B1198" s="292"/>
      <c r="C1198" s="293">
        <v>1013</v>
      </c>
      <c r="D1198" s="294" t="s">
        <v>202</v>
      </c>
      <c r="E1198" s="295">
        <f t="shared" si="277"/>
        <v>0</v>
      </c>
      <c r="F1198" s="158"/>
      <c r="G1198" s="159"/>
      <c r="H1198" s="1420"/>
      <c r="I1198" s="158"/>
      <c r="J1198" s="159"/>
      <c r="K1198" s="1420"/>
      <c r="L1198" s="295">
        <f t="shared" si="278"/>
        <v>0</v>
      </c>
      <c r="M1198" s="12" t="str">
        <f t="shared" si="271"/>
        <v/>
      </c>
      <c r="N1198" s="13"/>
    </row>
    <row r="1199" spans="1:14" hidden="1">
      <c r="A1199" s="23">
        <v>45</v>
      </c>
      <c r="B1199" s="292"/>
      <c r="C1199" s="293">
        <v>1014</v>
      </c>
      <c r="D1199" s="294" t="s">
        <v>203</v>
      </c>
      <c r="E1199" s="295">
        <f t="shared" si="277"/>
        <v>0</v>
      </c>
      <c r="F1199" s="158"/>
      <c r="G1199" s="159"/>
      <c r="H1199" s="1420"/>
      <c r="I1199" s="158"/>
      <c r="J1199" s="159"/>
      <c r="K1199" s="1420"/>
      <c r="L1199" s="295">
        <f t="shared" si="278"/>
        <v>0</v>
      </c>
      <c r="M1199" s="12" t="str">
        <f t="shared" si="271"/>
        <v/>
      </c>
      <c r="N1199" s="13"/>
    </row>
    <row r="1200" spans="1:14" hidden="1">
      <c r="A1200" s="23">
        <v>50</v>
      </c>
      <c r="B1200" s="292"/>
      <c r="C1200" s="293">
        <v>1015</v>
      </c>
      <c r="D1200" s="294" t="s">
        <v>204</v>
      </c>
      <c r="E1200" s="295">
        <f t="shared" si="277"/>
        <v>0</v>
      </c>
      <c r="F1200" s="158"/>
      <c r="G1200" s="159"/>
      <c r="H1200" s="1420"/>
      <c r="I1200" s="158"/>
      <c r="J1200" s="159"/>
      <c r="K1200" s="1420"/>
      <c r="L1200" s="295">
        <f t="shared" si="278"/>
        <v>0</v>
      </c>
      <c r="M1200" s="12" t="str">
        <f t="shared" si="271"/>
        <v/>
      </c>
      <c r="N1200" s="13"/>
    </row>
    <row r="1201" spans="1:14" hidden="1">
      <c r="A1201" s="23">
        <v>55</v>
      </c>
      <c r="B1201" s="292"/>
      <c r="C1201" s="312">
        <v>1016</v>
      </c>
      <c r="D1201" s="313" t="s">
        <v>205</v>
      </c>
      <c r="E1201" s="314">
        <f t="shared" si="277"/>
        <v>0</v>
      </c>
      <c r="F1201" s="164"/>
      <c r="G1201" s="165"/>
      <c r="H1201" s="1419"/>
      <c r="I1201" s="164"/>
      <c r="J1201" s="165"/>
      <c r="K1201" s="1419"/>
      <c r="L1201" s="314">
        <f t="shared" si="278"/>
        <v>0</v>
      </c>
      <c r="M1201" s="12" t="str">
        <f t="shared" si="271"/>
        <v/>
      </c>
      <c r="N1201" s="13"/>
    </row>
    <row r="1202" spans="1:14" hidden="1">
      <c r="A1202" s="23">
        <v>60</v>
      </c>
      <c r="B1202" s="278"/>
      <c r="C1202" s="318">
        <v>1020</v>
      </c>
      <c r="D1202" s="319" t="s">
        <v>206</v>
      </c>
      <c r="E1202" s="320">
        <f t="shared" si="277"/>
        <v>0</v>
      </c>
      <c r="F1202" s="454"/>
      <c r="G1202" s="455"/>
      <c r="H1202" s="1428"/>
      <c r="I1202" s="454"/>
      <c r="J1202" s="455"/>
      <c r="K1202" s="1428"/>
      <c r="L1202" s="320">
        <f t="shared" si="278"/>
        <v>0</v>
      </c>
      <c r="M1202" s="12" t="str">
        <f t="shared" si="271"/>
        <v/>
      </c>
      <c r="N1202" s="13"/>
    </row>
    <row r="1203" spans="1:14" hidden="1">
      <c r="A1203" s="22">
        <v>65</v>
      </c>
      <c r="B1203" s="292"/>
      <c r="C1203" s="324">
        <v>1030</v>
      </c>
      <c r="D1203" s="325" t="s">
        <v>207</v>
      </c>
      <c r="E1203" s="326">
        <f t="shared" si="277"/>
        <v>0</v>
      </c>
      <c r="F1203" s="449"/>
      <c r="G1203" s="450"/>
      <c r="H1203" s="1425"/>
      <c r="I1203" s="449"/>
      <c r="J1203" s="450"/>
      <c r="K1203" s="1425"/>
      <c r="L1203" s="326">
        <f t="shared" si="278"/>
        <v>0</v>
      </c>
      <c r="M1203" s="12" t="str">
        <f t="shared" si="271"/>
        <v/>
      </c>
      <c r="N1203" s="13"/>
    </row>
    <row r="1204" spans="1:14" hidden="1">
      <c r="A1204" s="23">
        <v>70</v>
      </c>
      <c r="B1204" s="292"/>
      <c r="C1204" s="318">
        <v>1051</v>
      </c>
      <c r="D1204" s="331" t="s">
        <v>208</v>
      </c>
      <c r="E1204" s="320">
        <f t="shared" si="277"/>
        <v>0</v>
      </c>
      <c r="F1204" s="454"/>
      <c r="G1204" s="455"/>
      <c r="H1204" s="1428"/>
      <c r="I1204" s="454"/>
      <c r="J1204" s="455"/>
      <c r="K1204" s="1428"/>
      <c r="L1204" s="320">
        <f t="shared" si="278"/>
        <v>0</v>
      </c>
      <c r="M1204" s="12" t="str">
        <f t="shared" si="271"/>
        <v/>
      </c>
      <c r="N1204" s="13"/>
    </row>
    <row r="1205" spans="1:14" hidden="1">
      <c r="A1205" s="23">
        <v>75</v>
      </c>
      <c r="B1205" s="292"/>
      <c r="C1205" s="293">
        <v>1052</v>
      </c>
      <c r="D1205" s="294" t="s">
        <v>209</v>
      </c>
      <c r="E1205" s="295">
        <f t="shared" si="277"/>
        <v>0</v>
      </c>
      <c r="F1205" s="158"/>
      <c r="G1205" s="159"/>
      <c r="H1205" s="1420"/>
      <c r="I1205" s="158"/>
      <c r="J1205" s="159"/>
      <c r="K1205" s="1420"/>
      <c r="L1205" s="295">
        <f t="shared" si="278"/>
        <v>0</v>
      </c>
      <c r="M1205" s="12" t="str">
        <f t="shared" si="271"/>
        <v/>
      </c>
      <c r="N1205" s="13"/>
    </row>
    <row r="1206" spans="1:14" hidden="1">
      <c r="A1206" s="23">
        <v>80</v>
      </c>
      <c r="B1206" s="292"/>
      <c r="C1206" s="324">
        <v>1053</v>
      </c>
      <c r="D1206" s="325" t="s">
        <v>871</v>
      </c>
      <c r="E1206" s="326">
        <f t="shared" si="277"/>
        <v>0</v>
      </c>
      <c r="F1206" s="449"/>
      <c r="G1206" s="450"/>
      <c r="H1206" s="1425"/>
      <c r="I1206" s="449"/>
      <c r="J1206" s="450"/>
      <c r="K1206" s="1425"/>
      <c r="L1206" s="326">
        <f t="shared" si="278"/>
        <v>0</v>
      </c>
      <c r="M1206" s="12" t="str">
        <f t="shared" si="271"/>
        <v/>
      </c>
      <c r="N1206" s="13"/>
    </row>
    <row r="1207" spans="1:14" hidden="1">
      <c r="A1207" s="23">
        <v>80</v>
      </c>
      <c r="B1207" s="292"/>
      <c r="C1207" s="318">
        <v>1062</v>
      </c>
      <c r="D1207" s="319" t="s">
        <v>210</v>
      </c>
      <c r="E1207" s="320">
        <f t="shared" si="277"/>
        <v>0</v>
      </c>
      <c r="F1207" s="454"/>
      <c r="G1207" s="455"/>
      <c r="H1207" s="1428"/>
      <c r="I1207" s="454"/>
      <c r="J1207" s="455"/>
      <c r="K1207" s="1428"/>
      <c r="L1207" s="320">
        <f t="shared" si="278"/>
        <v>0</v>
      </c>
      <c r="M1207" s="12" t="str">
        <f t="shared" si="271"/>
        <v/>
      </c>
      <c r="N1207" s="13"/>
    </row>
    <row r="1208" spans="1:14" hidden="1">
      <c r="A1208" s="23">
        <v>85</v>
      </c>
      <c r="B1208" s="292"/>
      <c r="C1208" s="324">
        <v>1063</v>
      </c>
      <c r="D1208" s="332" t="s">
        <v>798</v>
      </c>
      <c r="E1208" s="326">
        <f t="shared" si="277"/>
        <v>0</v>
      </c>
      <c r="F1208" s="449"/>
      <c r="G1208" s="450"/>
      <c r="H1208" s="1425"/>
      <c r="I1208" s="449"/>
      <c r="J1208" s="450"/>
      <c r="K1208" s="1425"/>
      <c r="L1208" s="326">
        <f t="shared" si="278"/>
        <v>0</v>
      </c>
      <c r="M1208" s="12" t="str">
        <f t="shared" si="271"/>
        <v/>
      </c>
      <c r="N1208" s="13"/>
    </row>
    <row r="1209" spans="1:14" hidden="1">
      <c r="A1209" s="23">
        <v>90</v>
      </c>
      <c r="B1209" s="292"/>
      <c r="C1209" s="333">
        <v>1069</v>
      </c>
      <c r="D1209" s="334" t="s">
        <v>211</v>
      </c>
      <c r="E1209" s="335">
        <f t="shared" si="277"/>
        <v>0</v>
      </c>
      <c r="F1209" s="600"/>
      <c r="G1209" s="601"/>
      <c r="H1209" s="1427"/>
      <c r="I1209" s="600"/>
      <c r="J1209" s="601"/>
      <c r="K1209" s="1427"/>
      <c r="L1209" s="335">
        <f t="shared" si="278"/>
        <v>0</v>
      </c>
      <c r="M1209" s="12" t="str">
        <f t="shared" si="271"/>
        <v/>
      </c>
      <c r="N1209" s="13"/>
    </row>
    <row r="1210" spans="1:14" hidden="1">
      <c r="A1210" s="23">
        <v>90</v>
      </c>
      <c r="B1210" s="278"/>
      <c r="C1210" s="318">
        <v>1091</v>
      </c>
      <c r="D1210" s="331" t="s">
        <v>907</v>
      </c>
      <c r="E1210" s="320">
        <f t="shared" si="277"/>
        <v>0</v>
      </c>
      <c r="F1210" s="454"/>
      <c r="G1210" s="455"/>
      <c r="H1210" s="1428"/>
      <c r="I1210" s="454"/>
      <c r="J1210" s="455"/>
      <c r="K1210" s="1428"/>
      <c r="L1210" s="320">
        <f t="shared" si="278"/>
        <v>0</v>
      </c>
      <c r="M1210" s="12" t="str">
        <f t="shared" si="271"/>
        <v/>
      </c>
      <c r="N1210" s="13"/>
    </row>
    <row r="1211" spans="1:14" hidden="1">
      <c r="A1211" s="22">
        <v>115</v>
      </c>
      <c r="B1211" s="292"/>
      <c r="C1211" s="293">
        <v>1092</v>
      </c>
      <c r="D1211" s="294" t="s">
        <v>304</v>
      </c>
      <c r="E1211" s="295">
        <f t="shared" si="277"/>
        <v>0</v>
      </c>
      <c r="F1211" s="158"/>
      <c r="G1211" s="159"/>
      <c r="H1211" s="1420"/>
      <c r="I1211" s="158"/>
      <c r="J1211" s="159"/>
      <c r="K1211" s="1420"/>
      <c r="L1211" s="295">
        <f t="shared" si="278"/>
        <v>0</v>
      </c>
      <c r="M1211" s="12" t="str">
        <f t="shared" si="271"/>
        <v/>
      </c>
      <c r="N1211" s="13"/>
    </row>
    <row r="1212" spans="1:14" hidden="1">
      <c r="A1212" s="22">
        <v>125</v>
      </c>
      <c r="B1212" s="292"/>
      <c r="C1212" s="285">
        <v>1098</v>
      </c>
      <c r="D1212" s="339" t="s">
        <v>212</v>
      </c>
      <c r="E1212" s="287">
        <f t="shared" si="277"/>
        <v>0</v>
      </c>
      <c r="F1212" s="173"/>
      <c r="G1212" s="174"/>
      <c r="H1212" s="1421"/>
      <c r="I1212" s="173"/>
      <c r="J1212" s="174"/>
      <c r="K1212" s="1421"/>
      <c r="L1212" s="287">
        <f t="shared" si="278"/>
        <v>0</v>
      </c>
      <c r="M1212" s="12" t="str">
        <f t="shared" si="271"/>
        <v/>
      </c>
      <c r="N1212" s="13"/>
    </row>
    <row r="1213" spans="1:14" hidden="1">
      <c r="A1213" s="23">
        <v>130</v>
      </c>
      <c r="B1213" s="272">
        <v>1900</v>
      </c>
      <c r="C1213" s="1775" t="s">
        <v>271</v>
      </c>
      <c r="D1213" s="1776"/>
      <c r="E1213" s="310">
        <f t="shared" ref="E1213:L1213" si="279">SUM(E1214:E1216)</f>
        <v>0</v>
      </c>
      <c r="F1213" s="274">
        <f t="shared" si="279"/>
        <v>0</v>
      </c>
      <c r="G1213" s="275">
        <f t="shared" si="279"/>
        <v>0</v>
      </c>
      <c r="H1213" s="276">
        <f>SUM(H1214:H1216)</f>
        <v>0</v>
      </c>
      <c r="I1213" s="274">
        <f t="shared" si="279"/>
        <v>0</v>
      </c>
      <c r="J1213" s="275">
        <f t="shared" si="279"/>
        <v>0</v>
      </c>
      <c r="K1213" s="276">
        <f t="shared" si="279"/>
        <v>0</v>
      </c>
      <c r="L1213" s="310">
        <f t="shared" si="279"/>
        <v>0</v>
      </c>
      <c r="M1213" s="12" t="str">
        <f t="shared" si="271"/>
        <v/>
      </c>
      <c r="N1213" s="13"/>
    </row>
    <row r="1214" spans="1:14" hidden="1">
      <c r="A1214" s="23">
        <v>135</v>
      </c>
      <c r="B1214" s="292"/>
      <c r="C1214" s="279">
        <v>1901</v>
      </c>
      <c r="D1214" s="340" t="s">
        <v>908</v>
      </c>
      <c r="E1214" s="281">
        <f>F1214+G1214+H1214</f>
        <v>0</v>
      </c>
      <c r="F1214" s="152"/>
      <c r="G1214" s="153"/>
      <c r="H1214" s="1418"/>
      <c r="I1214" s="152"/>
      <c r="J1214" s="153"/>
      <c r="K1214" s="1418"/>
      <c r="L1214" s="281">
        <f>I1214+J1214+K1214</f>
        <v>0</v>
      </c>
      <c r="M1214" s="12" t="str">
        <f t="shared" si="271"/>
        <v/>
      </c>
      <c r="N1214" s="13"/>
    </row>
    <row r="1215" spans="1:14" hidden="1">
      <c r="A1215" s="23">
        <v>140</v>
      </c>
      <c r="B1215" s="341"/>
      <c r="C1215" s="293">
        <v>1981</v>
      </c>
      <c r="D1215" s="342" t="s">
        <v>909</v>
      </c>
      <c r="E1215" s="295">
        <f>F1215+G1215+H1215</f>
        <v>0</v>
      </c>
      <c r="F1215" s="158"/>
      <c r="G1215" s="159"/>
      <c r="H1215" s="1420"/>
      <c r="I1215" s="158"/>
      <c r="J1215" s="159"/>
      <c r="K1215" s="1420"/>
      <c r="L1215" s="295">
        <f>I1215+J1215+K1215</f>
        <v>0</v>
      </c>
      <c r="M1215" s="12" t="str">
        <f t="shared" si="271"/>
        <v/>
      </c>
      <c r="N1215" s="13"/>
    </row>
    <row r="1216" spans="1:14" hidden="1">
      <c r="A1216" s="23">
        <v>145</v>
      </c>
      <c r="B1216" s="292"/>
      <c r="C1216" s="285">
        <v>1991</v>
      </c>
      <c r="D1216" s="343" t="s">
        <v>910</v>
      </c>
      <c r="E1216" s="287">
        <f>F1216+G1216+H1216</f>
        <v>0</v>
      </c>
      <c r="F1216" s="173"/>
      <c r="G1216" s="174"/>
      <c r="H1216" s="1421"/>
      <c r="I1216" s="173"/>
      <c r="J1216" s="174"/>
      <c r="K1216" s="1421"/>
      <c r="L1216" s="287">
        <f>I1216+J1216+K1216</f>
        <v>0</v>
      </c>
      <c r="M1216" s="12" t="str">
        <f t="shared" si="271"/>
        <v/>
      </c>
      <c r="N1216" s="13"/>
    </row>
    <row r="1217" spans="1:14" hidden="1">
      <c r="A1217" s="23">
        <v>150</v>
      </c>
      <c r="B1217" s="272">
        <v>2100</v>
      </c>
      <c r="C1217" s="1775" t="s">
        <v>719</v>
      </c>
      <c r="D1217" s="1776"/>
      <c r="E1217" s="310">
        <f t="shared" ref="E1217:L1217" si="280">SUM(E1218:E1222)</f>
        <v>0</v>
      </c>
      <c r="F1217" s="274">
        <f t="shared" si="280"/>
        <v>0</v>
      </c>
      <c r="G1217" s="275">
        <f t="shared" si="280"/>
        <v>0</v>
      </c>
      <c r="H1217" s="276">
        <f>SUM(H1218:H1222)</f>
        <v>0</v>
      </c>
      <c r="I1217" s="274">
        <f t="shared" si="280"/>
        <v>0</v>
      </c>
      <c r="J1217" s="275">
        <f t="shared" si="280"/>
        <v>0</v>
      </c>
      <c r="K1217" s="276">
        <f t="shared" si="280"/>
        <v>0</v>
      </c>
      <c r="L1217" s="310">
        <f t="shared" si="280"/>
        <v>0</v>
      </c>
      <c r="M1217" s="12" t="str">
        <f t="shared" si="271"/>
        <v/>
      </c>
      <c r="N1217" s="13"/>
    </row>
    <row r="1218" spans="1:14" hidden="1">
      <c r="A1218" s="23">
        <v>155</v>
      </c>
      <c r="B1218" s="292"/>
      <c r="C1218" s="279">
        <v>2110</v>
      </c>
      <c r="D1218" s="344" t="s">
        <v>213</v>
      </c>
      <c r="E1218" s="281">
        <f>F1218+G1218+H1218</f>
        <v>0</v>
      </c>
      <c r="F1218" s="152"/>
      <c r="G1218" s="153"/>
      <c r="H1218" s="1418"/>
      <c r="I1218" s="152"/>
      <c r="J1218" s="153"/>
      <c r="K1218" s="1418"/>
      <c r="L1218" s="281">
        <f>I1218+J1218+K1218</f>
        <v>0</v>
      </c>
      <c r="M1218" s="12" t="str">
        <f t="shared" si="271"/>
        <v/>
      </c>
      <c r="N1218" s="13"/>
    </row>
    <row r="1219" spans="1:14" hidden="1">
      <c r="A1219" s="23">
        <v>160</v>
      </c>
      <c r="B1219" s="341"/>
      <c r="C1219" s="293">
        <v>2120</v>
      </c>
      <c r="D1219" s="300" t="s">
        <v>214</v>
      </c>
      <c r="E1219" s="295">
        <f>F1219+G1219+H1219</f>
        <v>0</v>
      </c>
      <c r="F1219" s="158"/>
      <c r="G1219" s="159"/>
      <c r="H1219" s="1420"/>
      <c r="I1219" s="158"/>
      <c r="J1219" s="159"/>
      <c r="K1219" s="1420"/>
      <c r="L1219" s="295">
        <f>I1219+J1219+K1219</f>
        <v>0</v>
      </c>
      <c r="M1219" s="12" t="str">
        <f t="shared" si="271"/>
        <v/>
      </c>
      <c r="N1219" s="13"/>
    </row>
    <row r="1220" spans="1:14" hidden="1">
      <c r="A1220" s="23">
        <v>165</v>
      </c>
      <c r="B1220" s="341"/>
      <c r="C1220" s="293">
        <v>2125</v>
      </c>
      <c r="D1220" s="300" t="s">
        <v>215</v>
      </c>
      <c r="E1220" s="295">
        <f>F1220+G1220+H1220</f>
        <v>0</v>
      </c>
      <c r="F1220" s="488">
        <v>0</v>
      </c>
      <c r="G1220" s="489">
        <v>0</v>
      </c>
      <c r="H1220" s="160">
        <v>0</v>
      </c>
      <c r="I1220" s="488">
        <v>0</v>
      </c>
      <c r="J1220" s="489">
        <v>0</v>
      </c>
      <c r="K1220" s="160">
        <v>0</v>
      </c>
      <c r="L1220" s="295">
        <f>I1220+J1220+K1220</f>
        <v>0</v>
      </c>
      <c r="M1220" s="12" t="str">
        <f t="shared" si="271"/>
        <v/>
      </c>
      <c r="N1220" s="13"/>
    </row>
    <row r="1221" spans="1:14" hidden="1">
      <c r="A1221" s="23">
        <v>175</v>
      </c>
      <c r="B1221" s="291"/>
      <c r="C1221" s="293">
        <v>2140</v>
      </c>
      <c r="D1221" s="300" t="s">
        <v>216</v>
      </c>
      <c r="E1221" s="295">
        <f>F1221+G1221+H1221</f>
        <v>0</v>
      </c>
      <c r="F1221" s="488">
        <v>0</v>
      </c>
      <c r="G1221" s="489">
        <v>0</v>
      </c>
      <c r="H1221" s="160">
        <v>0</v>
      </c>
      <c r="I1221" s="488">
        <v>0</v>
      </c>
      <c r="J1221" s="489">
        <v>0</v>
      </c>
      <c r="K1221" s="160">
        <v>0</v>
      </c>
      <c r="L1221" s="295">
        <f>I1221+J1221+K1221</f>
        <v>0</v>
      </c>
      <c r="M1221" s="12" t="str">
        <f t="shared" si="271"/>
        <v/>
      </c>
      <c r="N1221" s="13"/>
    </row>
    <row r="1222" spans="1:14" hidden="1">
      <c r="A1222" s="23">
        <v>180</v>
      </c>
      <c r="B1222" s="292"/>
      <c r="C1222" s="285">
        <v>2190</v>
      </c>
      <c r="D1222" s="345" t="s">
        <v>217</v>
      </c>
      <c r="E1222" s="287">
        <f>F1222+G1222+H1222</f>
        <v>0</v>
      </c>
      <c r="F1222" s="173"/>
      <c r="G1222" s="174"/>
      <c r="H1222" s="1421"/>
      <c r="I1222" s="173"/>
      <c r="J1222" s="174"/>
      <c r="K1222" s="1421"/>
      <c r="L1222" s="287">
        <f>I1222+J1222+K1222</f>
        <v>0</v>
      </c>
      <c r="M1222" s="12" t="str">
        <f t="shared" si="271"/>
        <v/>
      </c>
      <c r="N1222" s="13"/>
    </row>
    <row r="1223" spans="1:14" hidden="1">
      <c r="A1223" s="23">
        <v>185</v>
      </c>
      <c r="B1223" s="272">
        <v>2200</v>
      </c>
      <c r="C1223" s="1775" t="s">
        <v>218</v>
      </c>
      <c r="D1223" s="1776"/>
      <c r="E1223" s="310">
        <f t="shared" ref="E1223:L1223" si="281">SUM(E1224:E1225)</f>
        <v>0</v>
      </c>
      <c r="F1223" s="274">
        <f t="shared" si="281"/>
        <v>0</v>
      </c>
      <c r="G1223" s="275">
        <f t="shared" si="281"/>
        <v>0</v>
      </c>
      <c r="H1223" s="276">
        <f>SUM(H1224:H1225)</f>
        <v>0</v>
      </c>
      <c r="I1223" s="274">
        <f t="shared" si="281"/>
        <v>0</v>
      </c>
      <c r="J1223" s="275">
        <f t="shared" si="281"/>
        <v>0</v>
      </c>
      <c r="K1223" s="276">
        <f t="shared" si="281"/>
        <v>0</v>
      </c>
      <c r="L1223" s="310">
        <f t="shared" si="281"/>
        <v>0</v>
      </c>
      <c r="M1223" s="12" t="str">
        <f t="shared" si="271"/>
        <v/>
      </c>
      <c r="N1223" s="13"/>
    </row>
    <row r="1224" spans="1:14" hidden="1">
      <c r="A1224" s="23">
        <v>190</v>
      </c>
      <c r="B1224" s="292"/>
      <c r="C1224" s="279">
        <v>2221</v>
      </c>
      <c r="D1224" s="280" t="s">
        <v>305</v>
      </c>
      <c r="E1224" s="281">
        <f t="shared" ref="E1224:E1229" si="282">F1224+G1224+H1224</f>
        <v>0</v>
      </c>
      <c r="F1224" s="152"/>
      <c r="G1224" s="153"/>
      <c r="H1224" s="1418"/>
      <c r="I1224" s="152"/>
      <c r="J1224" s="153"/>
      <c r="K1224" s="1418"/>
      <c r="L1224" s="281">
        <f t="shared" ref="L1224:L1229" si="283">I1224+J1224+K1224</f>
        <v>0</v>
      </c>
      <c r="M1224" s="12" t="str">
        <f t="shared" si="271"/>
        <v/>
      </c>
      <c r="N1224" s="13"/>
    </row>
    <row r="1225" spans="1:14" hidden="1">
      <c r="A1225" s="23">
        <v>200</v>
      </c>
      <c r="B1225" s="292"/>
      <c r="C1225" s="285">
        <v>2224</v>
      </c>
      <c r="D1225" s="286" t="s">
        <v>219</v>
      </c>
      <c r="E1225" s="287">
        <f t="shared" si="282"/>
        <v>0</v>
      </c>
      <c r="F1225" s="173"/>
      <c r="G1225" s="174"/>
      <c r="H1225" s="1421"/>
      <c r="I1225" s="173"/>
      <c r="J1225" s="174"/>
      <c r="K1225" s="1421"/>
      <c r="L1225" s="287">
        <f t="shared" si="283"/>
        <v>0</v>
      </c>
      <c r="M1225" s="12" t="str">
        <f t="shared" si="271"/>
        <v/>
      </c>
      <c r="N1225" s="13"/>
    </row>
    <row r="1226" spans="1:14" hidden="1">
      <c r="A1226" s="23">
        <v>200</v>
      </c>
      <c r="B1226" s="272">
        <v>2500</v>
      </c>
      <c r="C1226" s="1775" t="s">
        <v>220</v>
      </c>
      <c r="D1226" s="1776"/>
      <c r="E1226" s="310">
        <f t="shared" si="282"/>
        <v>0</v>
      </c>
      <c r="F1226" s="1422"/>
      <c r="G1226" s="1423"/>
      <c r="H1226" s="1424"/>
      <c r="I1226" s="1422"/>
      <c r="J1226" s="1423"/>
      <c r="K1226" s="1424"/>
      <c r="L1226" s="310">
        <f t="shared" si="283"/>
        <v>0</v>
      </c>
      <c r="M1226" s="12" t="str">
        <f t="shared" si="271"/>
        <v/>
      </c>
      <c r="N1226" s="13"/>
    </row>
    <row r="1227" spans="1:14" hidden="1">
      <c r="A1227" s="23">
        <v>205</v>
      </c>
      <c r="B1227" s="272">
        <v>2600</v>
      </c>
      <c r="C1227" s="1779" t="s">
        <v>221</v>
      </c>
      <c r="D1227" s="1780"/>
      <c r="E1227" s="310">
        <f t="shared" si="282"/>
        <v>0</v>
      </c>
      <c r="F1227" s="1422"/>
      <c r="G1227" s="1423"/>
      <c r="H1227" s="1424"/>
      <c r="I1227" s="1422"/>
      <c r="J1227" s="1423"/>
      <c r="K1227" s="1424"/>
      <c r="L1227" s="310">
        <f t="shared" si="283"/>
        <v>0</v>
      </c>
      <c r="M1227" s="12" t="str">
        <f t="shared" si="271"/>
        <v/>
      </c>
      <c r="N1227" s="13"/>
    </row>
    <row r="1228" spans="1:14" hidden="1">
      <c r="A1228" s="23">
        <v>210</v>
      </c>
      <c r="B1228" s="272">
        <v>2700</v>
      </c>
      <c r="C1228" s="1779" t="s">
        <v>222</v>
      </c>
      <c r="D1228" s="1780"/>
      <c r="E1228" s="310">
        <f t="shared" si="282"/>
        <v>0</v>
      </c>
      <c r="F1228" s="1422"/>
      <c r="G1228" s="1423"/>
      <c r="H1228" s="1424"/>
      <c r="I1228" s="1422"/>
      <c r="J1228" s="1423"/>
      <c r="K1228" s="1424"/>
      <c r="L1228" s="310">
        <f t="shared" si="283"/>
        <v>0</v>
      </c>
      <c r="M1228" s="12" t="str">
        <f t="shared" si="271"/>
        <v/>
      </c>
      <c r="N1228" s="13"/>
    </row>
    <row r="1229" spans="1:14" ht="36" hidden="1" customHeight="1">
      <c r="A1229" s="23">
        <v>215</v>
      </c>
      <c r="B1229" s="272">
        <v>2800</v>
      </c>
      <c r="C1229" s="1779" t="s">
        <v>1657</v>
      </c>
      <c r="D1229" s="1780"/>
      <c r="E1229" s="310">
        <f t="shared" si="282"/>
        <v>0</v>
      </c>
      <c r="F1229" s="1422"/>
      <c r="G1229" s="1423"/>
      <c r="H1229" s="1424"/>
      <c r="I1229" s="1422"/>
      <c r="J1229" s="1423"/>
      <c r="K1229" s="1424"/>
      <c r="L1229" s="310">
        <f t="shared" si="283"/>
        <v>0</v>
      </c>
      <c r="M1229" s="12" t="str">
        <f t="shared" si="271"/>
        <v/>
      </c>
      <c r="N1229" s="13"/>
    </row>
    <row r="1230" spans="1:14" hidden="1">
      <c r="A1230" s="22">
        <v>220</v>
      </c>
      <c r="B1230" s="272">
        <v>2900</v>
      </c>
      <c r="C1230" s="1775" t="s">
        <v>223</v>
      </c>
      <c r="D1230" s="1776"/>
      <c r="E1230" s="310">
        <f>SUM(E1231:E1238)</f>
        <v>0</v>
      </c>
      <c r="F1230" s="274">
        <f>SUM(F1231:F1238)</f>
        <v>0</v>
      </c>
      <c r="G1230" s="274">
        <f t="shared" ref="G1230:L1230" si="284">SUM(G1231:G1238)</f>
        <v>0</v>
      </c>
      <c r="H1230" s="274">
        <f t="shared" si="284"/>
        <v>0</v>
      </c>
      <c r="I1230" s="274">
        <f t="shared" si="284"/>
        <v>0</v>
      </c>
      <c r="J1230" s="274">
        <f t="shared" si="284"/>
        <v>0</v>
      </c>
      <c r="K1230" s="274">
        <f t="shared" si="284"/>
        <v>0</v>
      </c>
      <c r="L1230" s="274">
        <f t="shared" si="284"/>
        <v>0</v>
      </c>
      <c r="M1230" s="12" t="str">
        <f t="shared" si="271"/>
        <v/>
      </c>
      <c r="N1230" s="13"/>
    </row>
    <row r="1231" spans="1:14" hidden="1">
      <c r="A1231" s="23">
        <v>225</v>
      </c>
      <c r="B1231" s="346"/>
      <c r="C1231" s="279">
        <v>2910</v>
      </c>
      <c r="D1231" s="347" t="s">
        <v>1952</v>
      </c>
      <c r="E1231" s="281">
        <f>F1231+G1231+H1231</f>
        <v>0</v>
      </c>
      <c r="F1231" s="152"/>
      <c r="G1231" s="153"/>
      <c r="H1231" s="1418"/>
      <c r="I1231" s="152"/>
      <c r="J1231" s="153"/>
      <c r="K1231" s="1418"/>
      <c r="L1231" s="281">
        <f>I1231+J1231+K1231</f>
        <v>0</v>
      </c>
      <c r="M1231" s="12" t="str">
        <f t="shared" si="271"/>
        <v/>
      </c>
      <c r="N1231" s="13"/>
    </row>
    <row r="1232" spans="1:14" hidden="1">
      <c r="A1232" s="23">
        <v>230</v>
      </c>
      <c r="B1232" s="346"/>
      <c r="C1232" s="279">
        <v>2920</v>
      </c>
      <c r="D1232" s="347" t="s">
        <v>224</v>
      </c>
      <c r="E1232" s="281">
        <f t="shared" ref="E1232:E1238" si="285">F1232+G1232+H1232</f>
        <v>0</v>
      </c>
      <c r="F1232" s="152"/>
      <c r="G1232" s="153"/>
      <c r="H1232" s="1418"/>
      <c r="I1232" s="152"/>
      <c r="J1232" s="153"/>
      <c r="K1232" s="1418"/>
      <c r="L1232" s="281">
        <f t="shared" ref="L1232:L1238" si="286">I1232+J1232+K1232</f>
        <v>0</v>
      </c>
      <c r="M1232" s="12" t="str">
        <f t="shared" si="271"/>
        <v/>
      </c>
      <c r="N1232" s="13"/>
    </row>
    <row r="1233" spans="1:14" ht="31" hidden="1">
      <c r="A1233" s="23">
        <v>245</v>
      </c>
      <c r="B1233" s="346"/>
      <c r="C1233" s="324">
        <v>2969</v>
      </c>
      <c r="D1233" s="348" t="s">
        <v>225</v>
      </c>
      <c r="E1233" s="326">
        <f t="shared" si="285"/>
        <v>0</v>
      </c>
      <c r="F1233" s="449"/>
      <c r="G1233" s="450"/>
      <c r="H1233" s="1425"/>
      <c r="I1233" s="449"/>
      <c r="J1233" s="450"/>
      <c r="K1233" s="1425"/>
      <c r="L1233" s="326">
        <f t="shared" si="286"/>
        <v>0</v>
      </c>
      <c r="M1233" s="12" t="str">
        <f t="shared" si="271"/>
        <v/>
      </c>
      <c r="N1233" s="13"/>
    </row>
    <row r="1234" spans="1:14" ht="31" hidden="1">
      <c r="A1234" s="22">
        <v>220</v>
      </c>
      <c r="B1234" s="346"/>
      <c r="C1234" s="349">
        <v>2970</v>
      </c>
      <c r="D1234" s="350" t="s">
        <v>226</v>
      </c>
      <c r="E1234" s="351">
        <f t="shared" si="285"/>
        <v>0</v>
      </c>
      <c r="F1234" s="636"/>
      <c r="G1234" s="637"/>
      <c r="H1234" s="1426"/>
      <c r="I1234" s="636"/>
      <c r="J1234" s="637"/>
      <c r="K1234" s="1426"/>
      <c r="L1234" s="351">
        <f t="shared" si="286"/>
        <v>0</v>
      </c>
      <c r="M1234" s="12" t="str">
        <f t="shared" si="271"/>
        <v/>
      </c>
      <c r="N1234" s="13"/>
    </row>
    <row r="1235" spans="1:14" hidden="1">
      <c r="A1235" s="23">
        <v>225</v>
      </c>
      <c r="B1235" s="346"/>
      <c r="C1235" s="333">
        <v>2989</v>
      </c>
      <c r="D1235" s="355" t="s">
        <v>227</v>
      </c>
      <c r="E1235" s="335">
        <f t="shared" si="285"/>
        <v>0</v>
      </c>
      <c r="F1235" s="600"/>
      <c r="G1235" s="601"/>
      <c r="H1235" s="1427"/>
      <c r="I1235" s="600"/>
      <c r="J1235" s="601"/>
      <c r="K1235" s="1427"/>
      <c r="L1235" s="335">
        <f t="shared" si="286"/>
        <v>0</v>
      </c>
      <c r="M1235" s="12" t="str">
        <f t="shared" si="271"/>
        <v/>
      </c>
      <c r="N1235" s="13"/>
    </row>
    <row r="1236" spans="1:14" hidden="1">
      <c r="A1236" s="23">
        <v>230</v>
      </c>
      <c r="B1236" s="292"/>
      <c r="C1236" s="318">
        <v>2990</v>
      </c>
      <c r="D1236" s="356" t="s">
        <v>1971</v>
      </c>
      <c r="E1236" s="320">
        <f>F1236+G1236+H1236</f>
        <v>0</v>
      </c>
      <c r="F1236" s="454"/>
      <c r="G1236" s="455"/>
      <c r="H1236" s="1428"/>
      <c r="I1236" s="454"/>
      <c r="J1236" s="455"/>
      <c r="K1236" s="1428"/>
      <c r="L1236" s="320">
        <f>I1236+J1236+K1236</f>
        <v>0</v>
      </c>
      <c r="M1236" s="12" t="str">
        <f t="shared" si="271"/>
        <v/>
      </c>
      <c r="N1236" s="13"/>
    </row>
    <row r="1237" spans="1:14" hidden="1">
      <c r="A1237" s="23">
        <v>235</v>
      </c>
      <c r="B1237" s="292"/>
      <c r="C1237" s="318">
        <v>2991</v>
      </c>
      <c r="D1237" s="356" t="s">
        <v>228</v>
      </c>
      <c r="E1237" s="320">
        <f t="shared" si="285"/>
        <v>0</v>
      </c>
      <c r="F1237" s="454"/>
      <c r="G1237" s="455"/>
      <c r="H1237" s="1428"/>
      <c r="I1237" s="454"/>
      <c r="J1237" s="455"/>
      <c r="K1237" s="1428"/>
      <c r="L1237" s="320">
        <f t="shared" si="286"/>
        <v>0</v>
      </c>
      <c r="M1237" s="12" t="str">
        <f t="shared" si="271"/>
        <v/>
      </c>
      <c r="N1237" s="13"/>
    </row>
    <row r="1238" spans="1:14" hidden="1">
      <c r="A1238" s="23">
        <v>240</v>
      </c>
      <c r="B1238" s="292"/>
      <c r="C1238" s="285">
        <v>2992</v>
      </c>
      <c r="D1238" s="357" t="s">
        <v>229</v>
      </c>
      <c r="E1238" s="287">
        <f t="shared" si="285"/>
        <v>0</v>
      </c>
      <c r="F1238" s="173"/>
      <c r="G1238" s="174"/>
      <c r="H1238" s="1421"/>
      <c r="I1238" s="173"/>
      <c r="J1238" s="174"/>
      <c r="K1238" s="1421"/>
      <c r="L1238" s="287">
        <f t="shared" si="286"/>
        <v>0</v>
      </c>
      <c r="M1238" s="12" t="str">
        <f t="shared" si="271"/>
        <v/>
      </c>
      <c r="N1238" s="13"/>
    </row>
    <row r="1239" spans="1:14" hidden="1">
      <c r="A1239" s="23">
        <v>245</v>
      </c>
      <c r="B1239" s="272">
        <v>3300</v>
      </c>
      <c r="C1239" s="358" t="s">
        <v>2002</v>
      </c>
      <c r="D1239" s="1667"/>
      <c r="E1239" s="310">
        <f t="shared" ref="E1239:L1239" si="287">SUM(E1240:E1244)</f>
        <v>0</v>
      </c>
      <c r="F1239" s="274">
        <f t="shared" si="287"/>
        <v>0</v>
      </c>
      <c r="G1239" s="275">
        <f t="shared" si="287"/>
        <v>0</v>
      </c>
      <c r="H1239" s="276">
        <f t="shared" si="287"/>
        <v>0</v>
      </c>
      <c r="I1239" s="274">
        <f t="shared" si="287"/>
        <v>0</v>
      </c>
      <c r="J1239" s="275">
        <f t="shared" si="287"/>
        <v>0</v>
      </c>
      <c r="K1239" s="276">
        <f t="shared" si="287"/>
        <v>0</v>
      </c>
      <c r="L1239" s="310">
        <f t="shared" si="287"/>
        <v>0</v>
      </c>
      <c r="M1239" s="12" t="str">
        <f t="shared" si="271"/>
        <v/>
      </c>
      <c r="N1239" s="13"/>
    </row>
    <row r="1240" spans="1:14" hidden="1">
      <c r="A1240" s="22">
        <v>250</v>
      </c>
      <c r="B1240" s="291"/>
      <c r="C1240" s="279">
        <v>3301</v>
      </c>
      <c r="D1240" s="359" t="s">
        <v>230</v>
      </c>
      <c r="E1240" s="281">
        <f t="shared" ref="E1240:E1247" si="288">F1240+G1240+H1240</f>
        <v>0</v>
      </c>
      <c r="F1240" s="486">
        <v>0</v>
      </c>
      <c r="G1240" s="487">
        <v>0</v>
      </c>
      <c r="H1240" s="154">
        <v>0</v>
      </c>
      <c r="I1240" s="486">
        <v>0</v>
      </c>
      <c r="J1240" s="487">
        <v>0</v>
      </c>
      <c r="K1240" s="154">
        <v>0</v>
      </c>
      <c r="L1240" s="281">
        <f t="shared" ref="L1240:L1247" si="289">I1240+J1240+K1240</f>
        <v>0</v>
      </c>
      <c r="M1240" s="12" t="str">
        <f t="shared" si="271"/>
        <v/>
      </c>
      <c r="N1240" s="13"/>
    </row>
    <row r="1241" spans="1:14" hidden="1">
      <c r="A1241" s="23">
        <v>255</v>
      </c>
      <c r="B1241" s="291"/>
      <c r="C1241" s="293">
        <v>3302</v>
      </c>
      <c r="D1241" s="360" t="s">
        <v>712</v>
      </c>
      <c r="E1241" s="295">
        <f t="shared" si="288"/>
        <v>0</v>
      </c>
      <c r="F1241" s="488">
        <v>0</v>
      </c>
      <c r="G1241" s="489">
        <v>0</v>
      </c>
      <c r="H1241" s="160">
        <v>0</v>
      </c>
      <c r="I1241" s="488">
        <v>0</v>
      </c>
      <c r="J1241" s="489">
        <v>0</v>
      </c>
      <c r="K1241" s="160">
        <v>0</v>
      </c>
      <c r="L1241" s="295">
        <f t="shared" si="289"/>
        <v>0</v>
      </c>
      <c r="M1241" s="12" t="str">
        <f t="shared" si="271"/>
        <v/>
      </c>
      <c r="N1241" s="13"/>
    </row>
    <row r="1242" spans="1:14" hidden="1">
      <c r="A1242" s="23">
        <v>265</v>
      </c>
      <c r="B1242" s="291"/>
      <c r="C1242" s="293">
        <v>3303</v>
      </c>
      <c r="D1242" s="360" t="s">
        <v>231</v>
      </c>
      <c r="E1242" s="295">
        <f t="shared" si="288"/>
        <v>0</v>
      </c>
      <c r="F1242" s="488">
        <v>0</v>
      </c>
      <c r="G1242" s="489">
        <v>0</v>
      </c>
      <c r="H1242" s="160">
        <v>0</v>
      </c>
      <c r="I1242" s="488">
        <v>0</v>
      </c>
      <c r="J1242" s="489">
        <v>0</v>
      </c>
      <c r="K1242" s="160">
        <v>0</v>
      </c>
      <c r="L1242" s="295">
        <f t="shared" si="289"/>
        <v>0</v>
      </c>
      <c r="M1242" s="12" t="str">
        <f t="shared" si="271"/>
        <v/>
      </c>
      <c r="N1242" s="13"/>
    </row>
    <row r="1243" spans="1:14" hidden="1">
      <c r="A1243" s="22">
        <v>270</v>
      </c>
      <c r="B1243" s="291"/>
      <c r="C1243" s="293">
        <v>3304</v>
      </c>
      <c r="D1243" s="360" t="s">
        <v>232</v>
      </c>
      <c r="E1243" s="295">
        <f t="shared" si="288"/>
        <v>0</v>
      </c>
      <c r="F1243" s="488">
        <v>0</v>
      </c>
      <c r="G1243" s="489">
        <v>0</v>
      </c>
      <c r="H1243" s="160">
        <v>0</v>
      </c>
      <c r="I1243" s="488">
        <v>0</v>
      </c>
      <c r="J1243" s="489">
        <v>0</v>
      </c>
      <c r="K1243" s="160">
        <v>0</v>
      </c>
      <c r="L1243" s="295">
        <f t="shared" si="289"/>
        <v>0</v>
      </c>
      <c r="M1243" s="12" t="str">
        <f t="shared" si="271"/>
        <v/>
      </c>
      <c r="N1243" s="13"/>
    </row>
    <row r="1244" spans="1:14" ht="31" hidden="1">
      <c r="A1244" s="22">
        <v>290</v>
      </c>
      <c r="B1244" s="291"/>
      <c r="C1244" s="285">
        <v>3306</v>
      </c>
      <c r="D1244" s="361" t="s">
        <v>1654</v>
      </c>
      <c r="E1244" s="287">
        <f t="shared" si="288"/>
        <v>0</v>
      </c>
      <c r="F1244" s="490">
        <v>0</v>
      </c>
      <c r="G1244" s="491">
        <v>0</v>
      </c>
      <c r="H1244" s="175">
        <v>0</v>
      </c>
      <c r="I1244" s="490">
        <v>0</v>
      </c>
      <c r="J1244" s="491">
        <v>0</v>
      </c>
      <c r="K1244" s="175">
        <v>0</v>
      </c>
      <c r="L1244" s="287">
        <f t="shared" si="289"/>
        <v>0</v>
      </c>
      <c r="M1244" s="12" t="str">
        <f t="shared" si="271"/>
        <v/>
      </c>
      <c r="N1244" s="13"/>
    </row>
    <row r="1245" spans="1:14" hidden="1">
      <c r="A1245" s="39">
        <v>320</v>
      </c>
      <c r="B1245" s="272">
        <v>3900</v>
      </c>
      <c r="C1245" s="1775" t="s">
        <v>233</v>
      </c>
      <c r="D1245" s="1776"/>
      <c r="E1245" s="310">
        <f t="shared" si="288"/>
        <v>0</v>
      </c>
      <c r="F1245" s="1471">
        <v>0</v>
      </c>
      <c r="G1245" s="1472">
        <v>0</v>
      </c>
      <c r="H1245" s="1473">
        <v>0</v>
      </c>
      <c r="I1245" s="1471">
        <v>0</v>
      </c>
      <c r="J1245" s="1472">
        <v>0</v>
      </c>
      <c r="K1245" s="1473">
        <v>0</v>
      </c>
      <c r="L1245" s="310">
        <f t="shared" si="289"/>
        <v>0</v>
      </c>
      <c r="M1245" s="12" t="str">
        <f t="shared" ref="M1245:M1291" si="290">(IF($E1245&lt;&gt;0,$M$2,IF($L1245&lt;&gt;0,$M$2,"")))</f>
        <v/>
      </c>
      <c r="N1245" s="13"/>
    </row>
    <row r="1246" spans="1:14" hidden="1">
      <c r="A1246" s="22">
        <v>330</v>
      </c>
      <c r="B1246" s="272">
        <v>4000</v>
      </c>
      <c r="C1246" s="1775" t="s">
        <v>234</v>
      </c>
      <c r="D1246" s="1776"/>
      <c r="E1246" s="310">
        <f t="shared" si="288"/>
        <v>0</v>
      </c>
      <c r="F1246" s="1422"/>
      <c r="G1246" s="1423"/>
      <c r="H1246" s="1424"/>
      <c r="I1246" s="1422"/>
      <c r="J1246" s="1423"/>
      <c r="K1246" s="1424"/>
      <c r="L1246" s="310">
        <f t="shared" si="289"/>
        <v>0</v>
      </c>
      <c r="M1246" s="12" t="str">
        <f t="shared" si="290"/>
        <v/>
      </c>
      <c r="N1246" s="13"/>
    </row>
    <row r="1247" spans="1:14" hidden="1">
      <c r="A1247" s="22">
        <v>350</v>
      </c>
      <c r="B1247" s="272">
        <v>4100</v>
      </c>
      <c r="C1247" s="1775" t="s">
        <v>235</v>
      </c>
      <c r="D1247" s="1776"/>
      <c r="E1247" s="310">
        <f t="shared" si="288"/>
        <v>0</v>
      </c>
      <c r="F1247" s="1472">
        <v>0</v>
      </c>
      <c r="G1247" s="1472">
        <v>0</v>
      </c>
      <c r="H1247" s="1473">
        <v>0</v>
      </c>
      <c r="I1247" s="1663">
        <v>0</v>
      </c>
      <c r="J1247" s="1472">
        <v>0</v>
      </c>
      <c r="K1247" s="1472">
        <v>0</v>
      </c>
      <c r="L1247" s="310">
        <f t="shared" si="289"/>
        <v>0</v>
      </c>
      <c r="M1247" s="12" t="str">
        <f t="shared" si="290"/>
        <v/>
      </c>
      <c r="N1247" s="13"/>
    </row>
    <row r="1248" spans="1:14" hidden="1">
      <c r="A1248" s="23">
        <v>355</v>
      </c>
      <c r="B1248" s="272">
        <v>4200</v>
      </c>
      <c r="C1248" s="1775" t="s">
        <v>236</v>
      </c>
      <c r="D1248" s="1776"/>
      <c r="E1248" s="310">
        <f t="shared" ref="E1248:L1248" si="291">SUM(E1249:E1254)</f>
        <v>0</v>
      </c>
      <c r="F1248" s="274">
        <f t="shared" si="291"/>
        <v>0</v>
      </c>
      <c r="G1248" s="275">
        <f t="shared" si="291"/>
        <v>0</v>
      </c>
      <c r="H1248" s="276">
        <f>SUM(H1249:H1254)</f>
        <v>0</v>
      </c>
      <c r="I1248" s="274">
        <f t="shared" si="291"/>
        <v>0</v>
      </c>
      <c r="J1248" s="275">
        <f t="shared" si="291"/>
        <v>0</v>
      </c>
      <c r="K1248" s="276">
        <f t="shared" si="291"/>
        <v>0</v>
      </c>
      <c r="L1248" s="310">
        <f t="shared" si="291"/>
        <v>0</v>
      </c>
      <c r="M1248" s="12" t="str">
        <f t="shared" si="290"/>
        <v/>
      </c>
      <c r="N1248" s="13"/>
    </row>
    <row r="1249" spans="1:14" hidden="1">
      <c r="A1249" s="23">
        <v>355</v>
      </c>
      <c r="B1249" s="362"/>
      <c r="C1249" s="279">
        <v>4201</v>
      </c>
      <c r="D1249" s="280" t="s">
        <v>237</v>
      </c>
      <c r="E1249" s="281">
        <f t="shared" ref="E1249:E1254" si="292">F1249+G1249+H1249</f>
        <v>0</v>
      </c>
      <c r="F1249" s="152"/>
      <c r="G1249" s="153"/>
      <c r="H1249" s="1418"/>
      <c r="I1249" s="152"/>
      <c r="J1249" s="153"/>
      <c r="K1249" s="1418"/>
      <c r="L1249" s="281">
        <f t="shared" ref="L1249:L1254" si="293">I1249+J1249+K1249</f>
        <v>0</v>
      </c>
      <c r="M1249" s="12" t="str">
        <f t="shared" si="290"/>
        <v/>
      </c>
      <c r="N1249" s="13"/>
    </row>
    <row r="1250" spans="1:14" hidden="1">
      <c r="A1250" s="23">
        <v>375</v>
      </c>
      <c r="B1250" s="362"/>
      <c r="C1250" s="293">
        <v>4202</v>
      </c>
      <c r="D1250" s="363" t="s">
        <v>238</v>
      </c>
      <c r="E1250" s="295">
        <f t="shared" si="292"/>
        <v>0</v>
      </c>
      <c r="F1250" s="158"/>
      <c r="G1250" s="159"/>
      <c r="H1250" s="1420"/>
      <c r="I1250" s="158"/>
      <c r="J1250" s="159"/>
      <c r="K1250" s="1420"/>
      <c r="L1250" s="295">
        <f t="shared" si="293"/>
        <v>0</v>
      </c>
      <c r="M1250" s="12" t="str">
        <f t="shared" si="290"/>
        <v/>
      </c>
      <c r="N1250" s="13"/>
    </row>
    <row r="1251" spans="1:14" hidden="1">
      <c r="A1251" s="23">
        <v>380</v>
      </c>
      <c r="B1251" s="362"/>
      <c r="C1251" s="293">
        <v>4214</v>
      </c>
      <c r="D1251" s="363" t="s">
        <v>239</v>
      </c>
      <c r="E1251" s="295">
        <f t="shared" si="292"/>
        <v>0</v>
      </c>
      <c r="F1251" s="158"/>
      <c r="G1251" s="159"/>
      <c r="H1251" s="1420"/>
      <c r="I1251" s="158"/>
      <c r="J1251" s="159"/>
      <c r="K1251" s="1420"/>
      <c r="L1251" s="295">
        <f t="shared" si="293"/>
        <v>0</v>
      </c>
      <c r="M1251" s="12" t="str">
        <f t="shared" si="290"/>
        <v/>
      </c>
      <c r="N1251" s="13"/>
    </row>
    <row r="1252" spans="1:14" hidden="1">
      <c r="A1252" s="23">
        <v>385</v>
      </c>
      <c r="B1252" s="362"/>
      <c r="C1252" s="293">
        <v>4217</v>
      </c>
      <c r="D1252" s="363" t="s">
        <v>240</v>
      </c>
      <c r="E1252" s="295">
        <f t="shared" si="292"/>
        <v>0</v>
      </c>
      <c r="F1252" s="158"/>
      <c r="G1252" s="159"/>
      <c r="H1252" s="1420"/>
      <c r="I1252" s="158"/>
      <c r="J1252" s="159"/>
      <c r="K1252" s="1420"/>
      <c r="L1252" s="295">
        <f t="shared" si="293"/>
        <v>0</v>
      </c>
      <c r="M1252" s="12" t="str">
        <f t="shared" si="290"/>
        <v/>
      </c>
      <c r="N1252" s="13"/>
    </row>
    <row r="1253" spans="1:14" hidden="1">
      <c r="A1253" s="23">
        <v>390</v>
      </c>
      <c r="B1253" s="362"/>
      <c r="C1253" s="293">
        <v>4218</v>
      </c>
      <c r="D1253" s="294" t="s">
        <v>241</v>
      </c>
      <c r="E1253" s="295">
        <f t="shared" si="292"/>
        <v>0</v>
      </c>
      <c r="F1253" s="158"/>
      <c r="G1253" s="159"/>
      <c r="H1253" s="1420"/>
      <c r="I1253" s="158"/>
      <c r="J1253" s="159"/>
      <c r="K1253" s="1420"/>
      <c r="L1253" s="295">
        <f t="shared" si="293"/>
        <v>0</v>
      </c>
      <c r="M1253" s="12" t="str">
        <f t="shared" si="290"/>
        <v/>
      </c>
      <c r="N1253" s="13"/>
    </row>
    <row r="1254" spans="1:14" hidden="1">
      <c r="A1254" s="23">
        <v>390</v>
      </c>
      <c r="B1254" s="362"/>
      <c r="C1254" s="285">
        <v>4219</v>
      </c>
      <c r="D1254" s="343" t="s">
        <v>242</v>
      </c>
      <c r="E1254" s="287">
        <f t="shared" si="292"/>
        <v>0</v>
      </c>
      <c r="F1254" s="173"/>
      <c r="G1254" s="174"/>
      <c r="H1254" s="1421"/>
      <c r="I1254" s="173"/>
      <c r="J1254" s="174"/>
      <c r="K1254" s="1421"/>
      <c r="L1254" s="287">
        <f t="shared" si="293"/>
        <v>0</v>
      </c>
      <c r="M1254" s="12" t="str">
        <f t="shared" si="290"/>
        <v/>
      </c>
      <c r="N1254" s="13"/>
    </row>
    <row r="1255" spans="1:14" hidden="1">
      <c r="A1255" s="23">
        <v>395</v>
      </c>
      <c r="B1255" s="272">
        <v>4300</v>
      </c>
      <c r="C1255" s="1775" t="s">
        <v>1658</v>
      </c>
      <c r="D1255" s="1776"/>
      <c r="E1255" s="310">
        <f t="shared" ref="E1255:L1255" si="294">SUM(E1256:E1258)</f>
        <v>0</v>
      </c>
      <c r="F1255" s="274">
        <f t="shared" si="294"/>
        <v>0</v>
      </c>
      <c r="G1255" s="275">
        <f t="shared" si="294"/>
        <v>0</v>
      </c>
      <c r="H1255" s="276">
        <f>SUM(H1256:H1258)</f>
        <v>0</v>
      </c>
      <c r="I1255" s="274">
        <f t="shared" si="294"/>
        <v>0</v>
      </c>
      <c r="J1255" s="275">
        <f t="shared" si="294"/>
        <v>0</v>
      </c>
      <c r="K1255" s="276">
        <f t="shared" si="294"/>
        <v>0</v>
      </c>
      <c r="L1255" s="310">
        <f t="shared" si="294"/>
        <v>0</v>
      </c>
      <c r="M1255" s="12" t="str">
        <f t="shared" si="290"/>
        <v/>
      </c>
      <c r="N1255" s="13"/>
    </row>
    <row r="1256" spans="1:14" hidden="1">
      <c r="A1256" s="18">
        <v>397</v>
      </c>
      <c r="B1256" s="362"/>
      <c r="C1256" s="279">
        <v>4301</v>
      </c>
      <c r="D1256" s="311" t="s">
        <v>243</v>
      </c>
      <c r="E1256" s="281">
        <f t="shared" ref="E1256:E1261" si="295">F1256+G1256+H1256</f>
        <v>0</v>
      </c>
      <c r="F1256" s="152"/>
      <c r="G1256" s="153"/>
      <c r="H1256" s="1418"/>
      <c r="I1256" s="152"/>
      <c r="J1256" s="153"/>
      <c r="K1256" s="1418"/>
      <c r="L1256" s="281">
        <f t="shared" ref="L1256:L1261" si="296">I1256+J1256+K1256</f>
        <v>0</v>
      </c>
      <c r="M1256" s="12" t="str">
        <f t="shared" si="290"/>
        <v/>
      </c>
      <c r="N1256" s="13"/>
    </row>
    <row r="1257" spans="1:14" hidden="1">
      <c r="A1257" s="14">
        <v>398</v>
      </c>
      <c r="B1257" s="362"/>
      <c r="C1257" s="293">
        <v>4302</v>
      </c>
      <c r="D1257" s="363" t="s">
        <v>244</v>
      </c>
      <c r="E1257" s="295">
        <f t="shared" si="295"/>
        <v>0</v>
      </c>
      <c r="F1257" s="158"/>
      <c r="G1257" s="159"/>
      <c r="H1257" s="1420"/>
      <c r="I1257" s="158"/>
      <c r="J1257" s="159"/>
      <c r="K1257" s="1420"/>
      <c r="L1257" s="295">
        <f t="shared" si="296"/>
        <v>0</v>
      </c>
      <c r="M1257" s="12" t="str">
        <f t="shared" si="290"/>
        <v/>
      </c>
      <c r="N1257" s="13"/>
    </row>
    <row r="1258" spans="1:14" hidden="1">
      <c r="A1258" s="14">
        <v>399</v>
      </c>
      <c r="B1258" s="362"/>
      <c r="C1258" s="285">
        <v>4309</v>
      </c>
      <c r="D1258" s="301" t="s">
        <v>245</v>
      </c>
      <c r="E1258" s="287">
        <f t="shared" si="295"/>
        <v>0</v>
      </c>
      <c r="F1258" s="173"/>
      <c r="G1258" s="174"/>
      <c r="H1258" s="1421"/>
      <c r="I1258" s="173"/>
      <c r="J1258" s="174"/>
      <c r="K1258" s="1421"/>
      <c r="L1258" s="287">
        <f t="shared" si="296"/>
        <v>0</v>
      </c>
      <c r="M1258" s="12" t="str">
        <f t="shared" si="290"/>
        <v/>
      </c>
      <c r="N1258" s="13"/>
    </row>
    <row r="1259" spans="1:14" hidden="1">
      <c r="A1259" s="14">
        <v>400</v>
      </c>
      <c r="B1259" s="272">
        <v>4400</v>
      </c>
      <c r="C1259" s="1775" t="s">
        <v>1655</v>
      </c>
      <c r="D1259" s="1776"/>
      <c r="E1259" s="310">
        <f t="shared" si="295"/>
        <v>0</v>
      </c>
      <c r="F1259" s="1422"/>
      <c r="G1259" s="1423"/>
      <c r="H1259" s="1424"/>
      <c r="I1259" s="1422"/>
      <c r="J1259" s="1423"/>
      <c r="K1259" s="1424"/>
      <c r="L1259" s="310">
        <f t="shared" si="296"/>
        <v>0</v>
      </c>
      <c r="M1259" s="12" t="str">
        <f t="shared" si="290"/>
        <v/>
      </c>
      <c r="N1259" s="13"/>
    </row>
    <row r="1260" spans="1:14" hidden="1">
      <c r="A1260" s="14">
        <v>401</v>
      </c>
      <c r="B1260" s="272">
        <v>4500</v>
      </c>
      <c r="C1260" s="1775" t="s">
        <v>1656</v>
      </c>
      <c r="D1260" s="1776"/>
      <c r="E1260" s="310">
        <f t="shared" si="295"/>
        <v>0</v>
      </c>
      <c r="F1260" s="1422"/>
      <c r="G1260" s="1423"/>
      <c r="H1260" s="1424"/>
      <c r="I1260" s="1422"/>
      <c r="J1260" s="1423"/>
      <c r="K1260" s="1424"/>
      <c r="L1260" s="310">
        <f t="shared" si="296"/>
        <v>0</v>
      </c>
      <c r="M1260" s="12" t="str">
        <f t="shared" si="290"/>
        <v/>
      </c>
      <c r="N1260" s="13"/>
    </row>
    <row r="1261" spans="1:14" hidden="1">
      <c r="A1261" s="40">
        <v>404</v>
      </c>
      <c r="B1261" s="272">
        <v>4600</v>
      </c>
      <c r="C1261" s="1779" t="s">
        <v>246</v>
      </c>
      <c r="D1261" s="1780"/>
      <c r="E1261" s="310">
        <f t="shared" si="295"/>
        <v>0</v>
      </c>
      <c r="F1261" s="1422"/>
      <c r="G1261" s="1423"/>
      <c r="H1261" s="1424"/>
      <c r="I1261" s="1422"/>
      <c r="J1261" s="1423"/>
      <c r="K1261" s="1424"/>
      <c r="L1261" s="310">
        <f t="shared" si="296"/>
        <v>0</v>
      </c>
      <c r="M1261" s="12" t="str">
        <f t="shared" si="290"/>
        <v/>
      </c>
      <c r="N1261" s="13"/>
    </row>
    <row r="1262" spans="1:14" hidden="1">
      <c r="A1262" s="40">
        <v>404</v>
      </c>
      <c r="B1262" s="272">
        <v>4900</v>
      </c>
      <c r="C1262" s="1775" t="s">
        <v>272</v>
      </c>
      <c r="D1262" s="1776"/>
      <c r="E1262" s="310">
        <f t="shared" ref="E1262:L1262" si="297">+E1263+E1264</f>
        <v>0</v>
      </c>
      <c r="F1262" s="274">
        <f t="shared" si="297"/>
        <v>0</v>
      </c>
      <c r="G1262" s="275">
        <f t="shared" si="297"/>
        <v>0</v>
      </c>
      <c r="H1262" s="276">
        <f>+H1263+H1264</f>
        <v>0</v>
      </c>
      <c r="I1262" s="274">
        <f t="shared" si="297"/>
        <v>0</v>
      </c>
      <c r="J1262" s="275">
        <f t="shared" si="297"/>
        <v>0</v>
      </c>
      <c r="K1262" s="276">
        <f t="shared" si="297"/>
        <v>0</v>
      </c>
      <c r="L1262" s="310">
        <f t="shared" si="297"/>
        <v>0</v>
      </c>
      <c r="M1262" s="12" t="str">
        <f t="shared" si="290"/>
        <v/>
      </c>
      <c r="N1262" s="13"/>
    </row>
    <row r="1263" spans="1:14" hidden="1">
      <c r="A1263" s="22">
        <v>440</v>
      </c>
      <c r="B1263" s="362"/>
      <c r="C1263" s="279">
        <v>4901</v>
      </c>
      <c r="D1263" s="364" t="s">
        <v>273</v>
      </c>
      <c r="E1263" s="281">
        <f>F1263+G1263+H1263</f>
        <v>0</v>
      </c>
      <c r="F1263" s="152"/>
      <c r="G1263" s="153"/>
      <c r="H1263" s="1418"/>
      <c r="I1263" s="152"/>
      <c r="J1263" s="153"/>
      <c r="K1263" s="1418"/>
      <c r="L1263" s="281">
        <f>I1263+J1263+K1263</f>
        <v>0</v>
      </c>
      <c r="M1263" s="12" t="str">
        <f t="shared" si="290"/>
        <v/>
      </c>
      <c r="N1263" s="13"/>
    </row>
    <row r="1264" spans="1:14" hidden="1">
      <c r="A1264" s="22">
        <v>450</v>
      </c>
      <c r="B1264" s="362"/>
      <c r="C1264" s="285">
        <v>4902</v>
      </c>
      <c r="D1264" s="301" t="s">
        <v>274</v>
      </c>
      <c r="E1264" s="287">
        <f>F1264+G1264+H1264</f>
        <v>0</v>
      </c>
      <c r="F1264" s="173"/>
      <c r="G1264" s="174"/>
      <c r="H1264" s="1421"/>
      <c r="I1264" s="173"/>
      <c r="J1264" s="174"/>
      <c r="K1264" s="1421"/>
      <c r="L1264" s="287">
        <f>I1264+J1264+K1264</f>
        <v>0</v>
      </c>
      <c r="M1264" s="12" t="str">
        <f t="shared" si="290"/>
        <v/>
      </c>
      <c r="N1264" s="13"/>
    </row>
    <row r="1265" spans="1:14" hidden="1">
      <c r="A1265" s="22">
        <v>495</v>
      </c>
      <c r="B1265" s="365">
        <v>5100</v>
      </c>
      <c r="C1265" s="1777" t="s">
        <v>247</v>
      </c>
      <c r="D1265" s="1778"/>
      <c r="E1265" s="310">
        <f>F1265+G1265+H1265</f>
        <v>0</v>
      </c>
      <c r="F1265" s="1422"/>
      <c r="G1265" s="1423"/>
      <c r="H1265" s="1424"/>
      <c r="I1265" s="1422"/>
      <c r="J1265" s="1423"/>
      <c r="K1265" s="1424"/>
      <c r="L1265" s="310">
        <f>I1265+J1265+K1265</f>
        <v>0</v>
      </c>
      <c r="M1265" s="12" t="str">
        <f t="shared" si="290"/>
        <v/>
      </c>
      <c r="N1265" s="13"/>
    </row>
    <row r="1266" spans="1:14" hidden="1">
      <c r="A1266" s="23">
        <v>500</v>
      </c>
      <c r="B1266" s="365">
        <v>5200</v>
      </c>
      <c r="C1266" s="1777" t="s">
        <v>248</v>
      </c>
      <c r="D1266" s="1778"/>
      <c r="E1266" s="310">
        <f t="shared" ref="E1266:L1266" si="298">SUM(E1267:E1273)</f>
        <v>0</v>
      </c>
      <c r="F1266" s="274">
        <f t="shared" si="298"/>
        <v>0</v>
      </c>
      <c r="G1266" s="275">
        <f t="shared" si="298"/>
        <v>0</v>
      </c>
      <c r="H1266" s="276">
        <f>SUM(H1267:H1273)</f>
        <v>0</v>
      </c>
      <c r="I1266" s="274">
        <f t="shared" si="298"/>
        <v>0</v>
      </c>
      <c r="J1266" s="275">
        <f t="shared" si="298"/>
        <v>0</v>
      </c>
      <c r="K1266" s="276">
        <f t="shared" si="298"/>
        <v>0</v>
      </c>
      <c r="L1266" s="310">
        <f t="shared" si="298"/>
        <v>0</v>
      </c>
      <c r="M1266" s="12" t="str">
        <f t="shared" si="290"/>
        <v/>
      </c>
      <c r="N1266" s="13"/>
    </row>
    <row r="1267" spans="1:14" hidden="1">
      <c r="A1267" s="23">
        <v>505</v>
      </c>
      <c r="B1267" s="366"/>
      <c r="C1267" s="367">
        <v>5201</v>
      </c>
      <c r="D1267" s="368" t="s">
        <v>249</v>
      </c>
      <c r="E1267" s="281">
        <f t="shared" ref="E1267:E1273" si="299">F1267+G1267+H1267</f>
        <v>0</v>
      </c>
      <c r="F1267" s="152"/>
      <c r="G1267" s="153"/>
      <c r="H1267" s="1418"/>
      <c r="I1267" s="152"/>
      <c r="J1267" s="153"/>
      <c r="K1267" s="1418"/>
      <c r="L1267" s="281">
        <f t="shared" ref="L1267:L1273" si="300">I1267+J1267+K1267</f>
        <v>0</v>
      </c>
      <c r="M1267" s="12" t="str">
        <f t="shared" si="290"/>
        <v/>
      </c>
      <c r="N1267" s="13"/>
    </row>
    <row r="1268" spans="1:14" hidden="1">
      <c r="A1268" s="23">
        <v>510</v>
      </c>
      <c r="B1268" s="366"/>
      <c r="C1268" s="369">
        <v>5202</v>
      </c>
      <c r="D1268" s="370" t="s">
        <v>250</v>
      </c>
      <c r="E1268" s="295">
        <f t="shared" si="299"/>
        <v>0</v>
      </c>
      <c r="F1268" s="158"/>
      <c r="G1268" s="159"/>
      <c r="H1268" s="1420"/>
      <c r="I1268" s="158"/>
      <c r="J1268" s="159"/>
      <c r="K1268" s="1420"/>
      <c r="L1268" s="295">
        <f t="shared" si="300"/>
        <v>0</v>
      </c>
      <c r="M1268" s="12" t="str">
        <f t="shared" si="290"/>
        <v/>
      </c>
      <c r="N1268" s="13"/>
    </row>
    <row r="1269" spans="1:14" hidden="1">
      <c r="A1269" s="23">
        <v>515</v>
      </c>
      <c r="B1269" s="366"/>
      <c r="C1269" s="369">
        <v>5203</v>
      </c>
      <c r="D1269" s="370" t="s">
        <v>617</v>
      </c>
      <c r="E1269" s="295">
        <f t="shared" si="299"/>
        <v>0</v>
      </c>
      <c r="F1269" s="158"/>
      <c r="G1269" s="159"/>
      <c r="H1269" s="1420"/>
      <c r="I1269" s="158"/>
      <c r="J1269" s="159"/>
      <c r="K1269" s="1420"/>
      <c r="L1269" s="295">
        <f t="shared" si="300"/>
        <v>0</v>
      </c>
      <c r="M1269" s="12" t="str">
        <f t="shared" si="290"/>
        <v/>
      </c>
      <c r="N1269" s="13"/>
    </row>
    <row r="1270" spans="1:14" hidden="1">
      <c r="A1270" s="23">
        <v>520</v>
      </c>
      <c r="B1270" s="366"/>
      <c r="C1270" s="369">
        <v>5204</v>
      </c>
      <c r="D1270" s="370" t="s">
        <v>618</v>
      </c>
      <c r="E1270" s="295">
        <f t="shared" si="299"/>
        <v>0</v>
      </c>
      <c r="F1270" s="158"/>
      <c r="G1270" s="159"/>
      <c r="H1270" s="1420"/>
      <c r="I1270" s="158"/>
      <c r="J1270" s="159"/>
      <c r="K1270" s="1420"/>
      <c r="L1270" s="295">
        <f t="shared" si="300"/>
        <v>0</v>
      </c>
      <c r="M1270" s="12" t="str">
        <f t="shared" si="290"/>
        <v/>
      </c>
      <c r="N1270" s="13"/>
    </row>
    <row r="1271" spans="1:14" hidden="1">
      <c r="A1271" s="23">
        <v>525</v>
      </c>
      <c r="B1271" s="366"/>
      <c r="C1271" s="369">
        <v>5205</v>
      </c>
      <c r="D1271" s="370" t="s">
        <v>619</v>
      </c>
      <c r="E1271" s="295">
        <f t="shared" si="299"/>
        <v>0</v>
      </c>
      <c r="F1271" s="158"/>
      <c r="G1271" s="159"/>
      <c r="H1271" s="1420"/>
      <c r="I1271" s="158"/>
      <c r="J1271" s="159"/>
      <c r="K1271" s="1420"/>
      <c r="L1271" s="295">
        <f t="shared" si="300"/>
        <v>0</v>
      </c>
      <c r="M1271" s="12" t="str">
        <f t="shared" si="290"/>
        <v/>
      </c>
      <c r="N1271" s="13"/>
    </row>
    <row r="1272" spans="1:14" hidden="1">
      <c r="A1272" s="22">
        <v>635</v>
      </c>
      <c r="B1272" s="366"/>
      <c r="C1272" s="369">
        <v>5206</v>
      </c>
      <c r="D1272" s="370" t="s">
        <v>620</v>
      </c>
      <c r="E1272" s="295">
        <f t="shared" si="299"/>
        <v>0</v>
      </c>
      <c r="F1272" s="158"/>
      <c r="G1272" s="159"/>
      <c r="H1272" s="1420"/>
      <c r="I1272" s="158"/>
      <c r="J1272" s="159"/>
      <c r="K1272" s="1420"/>
      <c r="L1272" s="295">
        <f t="shared" si="300"/>
        <v>0</v>
      </c>
      <c r="M1272" s="12" t="str">
        <f t="shared" si="290"/>
        <v/>
      </c>
      <c r="N1272" s="13"/>
    </row>
    <row r="1273" spans="1:14" hidden="1">
      <c r="A1273" s="23">
        <v>640</v>
      </c>
      <c r="B1273" s="366"/>
      <c r="C1273" s="371">
        <v>5219</v>
      </c>
      <c r="D1273" s="372" t="s">
        <v>621</v>
      </c>
      <c r="E1273" s="287">
        <f t="shared" si="299"/>
        <v>0</v>
      </c>
      <c r="F1273" s="173"/>
      <c r="G1273" s="174"/>
      <c r="H1273" s="1421"/>
      <c r="I1273" s="173"/>
      <c r="J1273" s="174"/>
      <c r="K1273" s="1421"/>
      <c r="L1273" s="287">
        <f t="shared" si="300"/>
        <v>0</v>
      </c>
      <c r="M1273" s="12" t="str">
        <f t="shared" si="290"/>
        <v/>
      </c>
      <c r="N1273" s="13"/>
    </row>
    <row r="1274" spans="1:14" hidden="1">
      <c r="A1274" s="23">
        <v>645</v>
      </c>
      <c r="B1274" s="365">
        <v>5300</v>
      </c>
      <c r="C1274" s="1777" t="s">
        <v>622</v>
      </c>
      <c r="D1274" s="1778"/>
      <c r="E1274" s="310">
        <f t="shared" ref="E1274:L1274" si="301">SUM(E1275:E1276)</f>
        <v>0</v>
      </c>
      <c r="F1274" s="274">
        <f t="shared" si="301"/>
        <v>0</v>
      </c>
      <c r="G1274" s="275">
        <f t="shared" si="301"/>
        <v>0</v>
      </c>
      <c r="H1274" s="276">
        <f>SUM(H1275:H1276)</f>
        <v>0</v>
      </c>
      <c r="I1274" s="274">
        <f t="shared" si="301"/>
        <v>0</v>
      </c>
      <c r="J1274" s="275">
        <f t="shared" si="301"/>
        <v>0</v>
      </c>
      <c r="K1274" s="276">
        <f t="shared" si="301"/>
        <v>0</v>
      </c>
      <c r="L1274" s="310">
        <f t="shared" si="301"/>
        <v>0</v>
      </c>
      <c r="M1274" s="12" t="str">
        <f t="shared" si="290"/>
        <v/>
      </c>
      <c r="N1274" s="13"/>
    </row>
    <row r="1275" spans="1:14" hidden="1">
      <c r="A1275" s="23">
        <v>650</v>
      </c>
      <c r="B1275" s="366"/>
      <c r="C1275" s="367">
        <v>5301</v>
      </c>
      <c r="D1275" s="368" t="s">
        <v>306</v>
      </c>
      <c r="E1275" s="281">
        <f>F1275+G1275+H1275</f>
        <v>0</v>
      </c>
      <c r="F1275" s="152"/>
      <c r="G1275" s="153"/>
      <c r="H1275" s="1418"/>
      <c r="I1275" s="152"/>
      <c r="J1275" s="153"/>
      <c r="K1275" s="1418"/>
      <c r="L1275" s="281">
        <f>I1275+J1275+K1275</f>
        <v>0</v>
      </c>
      <c r="M1275" s="12" t="str">
        <f t="shared" si="290"/>
        <v/>
      </c>
      <c r="N1275" s="13"/>
    </row>
    <row r="1276" spans="1:14" hidden="1">
      <c r="A1276" s="22">
        <v>655</v>
      </c>
      <c r="B1276" s="366"/>
      <c r="C1276" s="371">
        <v>5309</v>
      </c>
      <c r="D1276" s="372" t="s">
        <v>623</v>
      </c>
      <c r="E1276" s="287">
        <f>F1276+G1276+H1276</f>
        <v>0</v>
      </c>
      <c r="F1276" s="173"/>
      <c r="G1276" s="174"/>
      <c r="H1276" s="1421"/>
      <c r="I1276" s="173"/>
      <c r="J1276" s="174"/>
      <c r="K1276" s="1421"/>
      <c r="L1276" s="287">
        <f>I1276+J1276+K1276</f>
        <v>0</v>
      </c>
      <c r="M1276" s="12" t="str">
        <f t="shared" si="290"/>
        <v/>
      </c>
      <c r="N1276" s="13"/>
    </row>
    <row r="1277" spans="1:14" hidden="1">
      <c r="A1277" s="22">
        <v>665</v>
      </c>
      <c r="B1277" s="365">
        <v>5400</v>
      </c>
      <c r="C1277" s="1777" t="s">
        <v>682</v>
      </c>
      <c r="D1277" s="1778"/>
      <c r="E1277" s="310">
        <f>F1277+G1277+H1277</f>
        <v>0</v>
      </c>
      <c r="F1277" s="1422"/>
      <c r="G1277" s="1423"/>
      <c r="H1277" s="1424"/>
      <c r="I1277" s="1422"/>
      <c r="J1277" s="1423"/>
      <c r="K1277" s="1424"/>
      <c r="L1277" s="310">
        <f>I1277+J1277+K1277</f>
        <v>0</v>
      </c>
      <c r="M1277" s="12" t="str">
        <f t="shared" si="290"/>
        <v/>
      </c>
      <c r="N1277" s="13"/>
    </row>
    <row r="1278" spans="1:14" hidden="1">
      <c r="A1278" s="22">
        <v>675</v>
      </c>
      <c r="B1278" s="272">
        <v>5500</v>
      </c>
      <c r="C1278" s="1775" t="s">
        <v>683</v>
      </c>
      <c r="D1278" s="1776"/>
      <c r="E1278" s="310">
        <f t="shared" ref="E1278:L1278" si="302">SUM(E1279:E1282)</f>
        <v>0</v>
      </c>
      <c r="F1278" s="274">
        <f t="shared" si="302"/>
        <v>0</v>
      </c>
      <c r="G1278" s="275">
        <f t="shared" si="302"/>
        <v>0</v>
      </c>
      <c r="H1278" s="276">
        <f>SUM(H1279:H1282)</f>
        <v>0</v>
      </c>
      <c r="I1278" s="274">
        <f t="shared" si="302"/>
        <v>0</v>
      </c>
      <c r="J1278" s="275">
        <f t="shared" si="302"/>
        <v>0</v>
      </c>
      <c r="K1278" s="276">
        <f t="shared" si="302"/>
        <v>0</v>
      </c>
      <c r="L1278" s="310">
        <f t="shared" si="302"/>
        <v>0</v>
      </c>
      <c r="M1278" s="12" t="str">
        <f t="shared" si="290"/>
        <v/>
      </c>
      <c r="N1278" s="13"/>
    </row>
    <row r="1279" spans="1:14" hidden="1">
      <c r="A1279" s="22">
        <v>685</v>
      </c>
      <c r="B1279" s="362"/>
      <c r="C1279" s="279">
        <v>5501</v>
      </c>
      <c r="D1279" s="311" t="s">
        <v>684</v>
      </c>
      <c r="E1279" s="281">
        <f>F1279+G1279+H1279</f>
        <v>0</v>
      </c>
      <c r="F1279" s="152"/>
      <c r="G1279" s="153"/>
      <c r="H1279" s="1418"/>
      <c r="I1279" s="152"/>
      <c r="J1279" s="153"/>
      <c r="K1279" s="1418"/>
      <c r="L1279" s="281">
        <f>I1279+J1279+K1279</f>
        <v>0</v>
      </c>
      <c r="M1279" s="12" t="str">
        <f t="shared" si="290"/>
        <v/>
      </c>
      <c r="N1279" s="13"/>
    </row>
    <row r="1280" spans="1:14" hidden="1">
      <c r="A1280" s="23">
        <v>690</v>
      </c>
      <c r="B1280" s="362"/>
      <c r="C1280" s="293">
        <v>5502</v>
      </c>
      <c r="D1280" s="294" t="s">
        <v>685</v>
      </c>
      <c r="E1280" s="295">
        <f>F1280+G1280+H1280</f>
        <v>0</v>
      </c>
      <c r="F1280" s="158"/>
      <c r="G1280" s="159"/>
      <c r="H1280" s="1420"/>
      <c r="I1280" s="158"/>
      <c r="J1280" s="159"/>
      <c r="K1280" s="1420"/>
      <c r="L1280" s="295">
        <f>I1280+J1280+K1280</f>
        <v>0</v>
      </c>
      <c r="M1280" s="12" t="str">
        <f t="shared" si="290"/>
        <v/>
      </c>
      <c r="N1280" s="13"/>
    </row>
    <row r="1281" spans="1:14" hidden="1">
      <c r="A1281" s="23">
        <v>695</v>
      </c>
      <c r="B1281" s="362"/>
      <c r="C1281" s="293">
        <v>5503</v>
      </c>
      <c r="D1281" s="363" t="s">
        <v>686</v>
      </c>
      <c r="E1281" s="295">
        <f>F1281+G1281+H1281</f>
        <v>0</v>
      </c>
      <c r="F1281" s="158"/>
      <c r="G1281" s="159"/>
      <c r="H1281" s="1420"/>
      <c r="I1281" s="158"/>
      <c r="J1281" s="159"/>
      <c r="K1281" s="1420"/>
      <c r="L1281" s="295">
        <f>I1281+J1281+K1281</f>
        <v>0</v>
      </c>
      <c r="M1281" s="12" t="str">
        <f t="shared" si="290"/>
        <v/>
      </c>
      <c r="N1281" s="13"/>
    </row>
    <row r="1282" spans="1:14" hidden="1">
      <c r="A1282" s="22">
        <v>700</v>
      </c>
      <c r="B1282" s="362"/>
      <c r="C1282" s="285">
        <v>5504</v>
      </c>
      <c r="D1282" s="339" t="s">
        <v>687</v>
      </c>
      <c r="E1282" s="287">
        <f>F1282+G1282+H1282</f>
        <v>0</v>
      </c>
      <c r="F1282" s="173"/>
      <c r="G1282" s="174"/>
      <c r="H1282" s="1421"/>
      <c r="I1282" s="173"/>
      <c r="J1282" s="174"/>
      <c r="K1282" s="1421"/>
      <c r="L1282" s="287">
        <f>I1282+J1282+K1282</f>
        <v>0</v>
      </c>
      <c r="M1282" s="12" t="str">
        <f t="shared" si="290"/>
        <v/>
      </c>
      <c r="N1282" s="13"/>
    </row>
    <row r="1283" spans="1:14" hidden="1">
      <c r="A1283" s="22">
        <v>710</v>
      </c>
      <c r="B1283" s="365">
        <v>5700</v>
      </c>
      <c r="C1283" s="1800" t="s">
        <v>911</v>
      </c>
      <c r="D1283" s="1801"/>
      <c r="E1283" s="310">
        <f>SUM(E1284:E1286)</f>
        <v>0</v>
      </c>
      <c r="F1283" s="1471">
        <v>0</v>
      </c>
      <c r="G1283" s="1471">
        <v>0</v>
      </c>
      <c r="H1283" s="1471">
        <v>0</v>
      </c>
      <c r="I1283" s="1471">
        <v>0</v>
      </c>
      <c r="J1283" s="1471">
        <v>0</v>
      </c>
      <c r="K1283" s="1471">
        <v>0</v>
      </c>
      <c r="L1283" s="310">
        <f>SUM(L1284:L1286)</f>
        <v>0</v>
      </c>
      <c r="M1283" s="12" t="str">
        <f t="shared" si="290"/>
        <v/>
      </c>
      <c r="N1283" s="13"/>
    </row>
    <row r="1284" spans="1:14" hidden="1">
      <c r="A1284" s="23">
        <v>715</v>
      </c>
      <c r="B1284" s="366"/>
      <c r="C1284" s="367">
        <v>5701</v>
      </c>
      <c r="D1284" s="368" t="s">
        <v>688</v>
      </c>
      <c r="E1284" s="281">
        <f>F1284+G1284+H1284</f>
        <v>0</v>
      </c>
      <c r="F1284" s="1472">
        <v>0</v>
      </c>
      <c r="G1284" s="1472">
        <v>0</v>
      </c>
      <c r="H1284" s="1473">
        <v>0</v>
      </c>
      <c r="I1284" s="1663">
        <v>0</v>
      </c>
      <c r="J1284" s="1472">
        <v>0</v>
      </c>
      <c r="K1284" s="1472">
        <v>0</v>
      </c>
      <c r="L1284" s="281">
        <f>I1284+J1284+K1284</f>
        <v>0</v>
      </c>
      <c r="M1284" s="12" t="str">
        <f t="shared" si="290"/>
        <v/>
      </c>
      <c r="N1284" s="13"/>
    </row>
    <row r="1285" spans="1:14" hidden="1">
      <c r="A1285" s="23">
        <v>720</v>
      </c>
      <c r="B1285" s="366"/>
      <c r="C1285" s="373">
        <v>5702</v>
      </c>
      <c r="D1285" s="374" t="s">
        <v>689</v>
      </c>
      <c r="E1285" s="314">
        <f>F1285+G1285+H1285</f>
        <v>0</v>
      </c>
      <c r="F1285" s="1472">
        <v>0</v>
      </c>
      <c r="G1285" s="1472">
        <v>0</v>
      </c>
      <c r="H1285" s="1473">
        <v>0</v>
      </c>
      <c r="I1285" s="1663">
        <v>0</v>
      </c>
      <c r="J1285" s="1472">
        <v>0</v>
      </c>
      <c r="K1285" s="1472">
        <v>0</v>
      </c>
      <c r="L1285" s="314">
        <f>I1285+J1285+K1285</f>
        <v>0</v>
      </c>
      <c r="M1285" s="12" t="str">
        <f t="shared" si="290"/>
        <v/>
      </c>
      <c r="N1285" s="13"/>
    </row>
    <row r="1286" spans="1:14" hidden="1">
      <c r="A1286" s="23">
        <v>725</v>
      </c>
      <c r="B1286" s="292"/>
      <c r="C1286" s="375">
        <v>4071</v>
      </c>
      <c r="D1286" s="376" t="s">
        <v>690</v>
      </c>
      <c r="E1286" s="377">
        <f>F1286+G1286+H1286</f>
        <v>0</v>
      </c>
      <c r="F1286" s="1472">
        <v>0</v>
      </c>
      <c r="G1286" s="1472">
        <v>0</v>
      </c>
      <c r="H1286" s="1473">
        <v>0</v>
      </c>
      <c r="I1286" s="1663">
        <v>0</v>
      </c>
      <c r="J1286" s="1472">
        <v>0</v>
      </c>
      <c r="K1286" s="1472">
        <v>0</v>
      </c>
      <c r="L1286" s="377">
        <f>I1286+J1286+K1286</f>
        <v>0</v>
      </c>
      <c r="M1286" s="12" t="str">
        <f t="shared" si="290"/>
        <v/>
      </c>
      <c r="N1286" s="13"/>
    </row>
    <row r="1287" spans="1:14" hidden="1">
      <c r="A1287" s="23">
        <v>730</v>
      </c>
      <c r="B1287" s="582"/>
      <c r="C1287" s="1802" t="s">
        <v>691</v>
      </c>
      <c r="D1287" s="1803"/>
      <c r="E1287" s="1438"/>
      <c r="F1287" s="1438"/>
      <c r="G1287" s="1438"/>
      <c r="H1287" s="1438"/>
      <c r="I1287" s="1438"/>
      <c r="J1287" s="1438"/>
      <c r="K1287" s="1438"/>
      <c r="L1287" s="1439"/>
      <c r="M1287" s="12" t="str">
        <f t="shared" si="290"/>
        <v/>
      </c>
      <c r="N1287" s="13"/>
    </row>
    <row r="1288" spans="1:14" hidden="1">
      <c r="A1288" s="23">
        <v>735</v>
      </c>
      <c r="B1288" s="381">
        <v>98</v>
      </c>
      <c r="C1288" s="1802" t="s">
        <v>691</v>
      </c>
      <c r="D1288" s="1803"/>
      <c r="E1288" s="382">
        <f>F1288+G1288+H1288</f>
        <v>0</v>
      </c>
      <c r="F1288" s="1429"/>
      <c r="G1288" s="1430"/>
      <c r="H1288" s="1431"/>
      <c r="I1288" s="1461">
        <v>0</v>
      </c>
      <c r="J1288" s="1462">
        <v>0</v>
      </c>
      <c r="K1288" s="1463">
        <v>0</v>
      </c>
      <c r="L1288" s="382">
        <f>I1288+J1288+K1288</f>
        <v>0</v>
      </c>
      <c r="M1288" s="12" t="str">
        <f t="shared" si="290"/>
        <v/>
      </c>
      <c r="N1288" s="13"/>
    </row>
    <row r="1289" spans="1:14" hidden="1">
      <c r="A1289" s="23">
        <v>740</v>
      </c>
      <c r="B1289" s="1433"/>
      <c r="C1289" s="1434"/>
      <c r="D1289" s="1435"/>
      <c r="E1289" s="269"/>
      <c r="F1289" s="269"/>
      <c r="G1289" s="269"/>
      <c r="H1289" s="269"/>
      <c r="I1289" s="269"/>
      <c r="J1289" s="269"/>
      <c r="K1289" s="269"/>
      <c r="L1289" s="270"/>
      <c r="M1289" s="12" t="str">
        <f t="shared" si="290"/>
        <v/>
      </c>
      <c r="N1289" s="13"/>
    </row>
    <row r="1290" spans="1:14" hidden="1">
      <c r="A1290" s="23">
        <v>745</v>
      </c>
      <c r="B1290" s="1436"/>
      <c r="C1290" s="111"/>
      <c r="D1290" s="1437"/>
      <c r="E1290" s="218"/>
      <c r="F1290" s="218"/>
      <c r="G1290" s="218"/>
      <c r="H1290" s="218"/>
      <c r="I1290" s="218"/>
      <c r="J1290" s="218"/>
      <c r="K1290" s="218"/>
      <c r="L1290" s="389"/>
      <c r="M1290" s="12" t="str">
        <f t="shared" si="290"/>
        <v/>
      </c>
      <c r="N1290" s="13"/>
    </row>
    <row r="1291" spans="1:14" hidden="1">
      <c r="A1291" s="22">
        <v>750</v>
      </c>
      <c r="B1291" s="1436"/>
      <c r="C1291" s="111"/>
      <c r="D1291" s="1437"/>
      <c r="E1291" s="218"/>
      <c r="F1291" s="218"/>
      <c r="G1291" s="218"/>
      <c r="H1291" s="218"/>
      <c r="I1291" s="218"/>
      <c r="J1291" s="218"/>
      <c r="K1291" s="218"/>
      <c r="L1291" s="389"/>
      <c r="M1291" s="12" t="str">
        <f t="shared" si="290"/>
        <v/>
      </c>
      <c r="N1291" s="13"/>
    </row>
    <row r="1292" spans="1:14" ht="16" hidden="1" thickBot="1">
      <c r="A1292" s="23">
        <v>755</v>
      </c>
      <c r="B1292" s="1464"/>
      <c r="C1292" s="393" t="s">
        <v>738</v>
      </c>
      <c r="D1292" s="1432">
        <f>+B1292</f>
        <v>0</v>
      </c>
      <c r="E1292" s="395">
        <f t="shared" ref="E1292:L1292" si="303">SUM(E1177,E1180,E1186,E1194,E1195,E1213,E1217,E1223,E1226,E1227,E1228,E1229,E1230,E1239,E1245,E1246,E1247,E1248,E1255,E1259,E1260,E1261,E1262,E1265,E1266,E1274,E1277,E1278,E1283)+E1288</f>
        <v>0</v>
      </c>
      <c r="F1292" s="396">
        <f t="shared" si="303"/>
        <v>0</v>
      </c>
      <c r="G1292" s="397">
        <f t="shared" si="303"/>
        <v>0</v>
      </c>
      <c r="H1292" s="398">
        <f t="shared" si="303"/>
        <v>0</v>
      </c>
      <c r="I1292" s="396">
        <f t="shared" si="303"/>
        <v>0</v>
      </c>
      <c r="J1292" s="397">
        <f t="shared" si="303"/>
        <v>0</v>
      </c>
      <c r="K1292" s="398">
        <f t="shared" si="303"/>
        <v>0</v>
      </c>
      <c r="L1292" s="395">
        <f t="shared" si="303"/>
        <v>0</v>
      </c>
      <c r="M1292" s="12" t="str">
        <f>(IF($E1292&lt;&gt;0,$M$2,IF($L1292&lt;&gt;0,$M$2,"")))</f>
        <v/>
      </c>
      <c r="N1292" s="73" t="str">
        <f>LEFT(C1174,1)</f>
        <v>3</v>
      </c>
    </row>
    <row r="1293" spans="1:14" hidden="1">
      <c r="A1293" s="23">
        <v>760</v>
      </c>
      <c r="B1293" s="79" t="s">
        <v>120</v>
      </c>
      <c r="C1293" s="1"/>
      <c r="L1293" s="6"/>
      <c r="M1293" s="7" t="str">
        <f>(IF($E1292&lt;&gt;0,$M$2,IF($L1292&lt;&gt;0,$M$2,"")))</f>
        <v/>
      </c>
    </row>
    <row r="1294" spans="1:14" hidden="1">
      <c r="A1294" s="22">
        <v>765</v>
      </c>
      <c r="B1294" s="1367"/>
      <c r="C1294" s="1367"/>
      <c r="D1294" s="1368"/>
      <c r="E1294" s="1367"/>
      <c r="F1294" s="1367"/>
      <c r="G1294" s="1367"/>
      <c r="H1294" s="1367"/>
      <c r="I1294" s="1367"/>
      <c r="J1294" s="1367"/>
      <c r="K1294" s="1367"/>
      <c r="L1294" s="1369"/>
      <c r="M1294" s="7" t="str">
        <f>(IF($E1292&lt;&gt;0,$M$2,IF($L1292&lt;&gt;0,$M$2,"")))</f>
        <v/>
      </c>
    </row>
    <row r="1295" spans="1:14" ht="18" hidden="1">
      <c r="A1295" s="22">
        <v>775</v>
      </c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77"/>
      <c r="M1295" s="74" t="str">
        <f>(IF(E1290&lt;&gt;0,$G$2,IF(L1290&lt;&gt;0,$G$2,"")))</f>
        <v/>
      </c>
      <c r="N1295" s="65"/>
    </row>
    <row r="1296" spans="1:14" ht="18" hidden="1">
      <c r="A1296" s="23">
        <v>780</v>
      </c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77"/>
      <c r="M1296" s="74" t="str">
        <f>(IF(E1291&lt;&gt;0,$G$2,IF(L1291&lt;&gt;0,$G$2,"")))</f>
        <v/>
      </c>
      <c r="N1296" s="65"/>
    </row>
    <row r="1297" spans="1:1" hidden="1">
      <c r="A1297" s="23">
        <v>785</v>
      </c>
    </row>
    <row r="1298" spans="1:1" hidden="1">
      <c r="A1298" s="23">
        <v>790</v>
      </c>
    </row>
    <row r="1299" spans="1:1" hidden="1">
      <c r="A1299" s="23">
        <v>795</v>
      </c>
    </row>
    <row r="1300" spans="1:1" hidden="1">
      <c r="A1300" s="22">
        <v>805</v>
      </c>
    </row>
    <row r="1301" spans="1:1" hidden="1">
      <c r="A1301" s="23">
        <v>810</v>
      </c>
    </row>
    <row r="1302" spans="1:1" hidden="1">
      <c r="A1302" s="23">
        <v>815</v>
      </c>
    </row>
    <row r="1303" spans="1:1" hidden="1">
      <c r="A1303" s="28">
        <v>525</v>
      </c>
    </row>
    <row r="1304" spans="1:1" hidden="1">
      <c r="A1304" s="22">
        <v>820</v>
      </c>
    </row>
    <row r="1305" spans="1:1" hidden="1">
      <c r="A1305" s="23">
        <v>821</v>
      </c>
    </row>
    <row r="1306" spans="1:1" hidden="1">
      <c r="A1306" s="23">
        <v>822</v>
      </c>
    </row>
    <row r="1307" spans="1:1" hidden="1">
      <c r="A1307" s="23">
        <v>823</v>
      </c>
    </row>
    <row r="1308" spans="1:1" hidden="1">
      <c r="A1308" s="23">
        <v>825</v>
      </c>
    </row>
    <row r="1309" spans="1:1" hidden="1">
      <c r="A1309" s="23"/>
    </row>
    <row r="1310" spans="1:1" hidden="1">
      <c r="A1310" s="23"/>
    </row>
    <row r="1311" spans="1:1" hidden="1">
      <c r="A1311" s="23"/>
    </row>
    <row r="1312" spans="1:1" hidden="1">
      <c r="A1312" s="23"/>
    </row>
    <row r="1313" spans="1:1" hidden="1">
      <c r="A1313" s="23"/>
    </row>
    <row r="1314" spans="1:1" hidden="1">
      <c r="A1314" s="23"/>
    </row>
    <row r="1315" spans="1:1" hidden="1">
      <c r="A1315" s="23"/>
    </row>
    <row r="1316" spans="1:1" hidden="1">
      <c r="A1316" s="23"/>
    </row>
    <row r="1317" spans="1:1" hidden="1">
      <c r="A1317" s="23"/>
    </row>
    <row r="1318" spans="1:1" hidden="1">
      <c r="A1318" s="23"/>
    </row>
    <row r="1319" spans="1:1" hidden="1">
      <c r="A1319" s="23"/>
    </row>
    <row r="1320" spans="1:1" hidden="1">
      <c r="A1320" s="23"/>
    </row>
    <row r="1321" spans="1:1" hidden="1">
      <c r="A1321" s="23"/>
    </row>
    <row r="1322" spans="1:1" hidden="1">
      <c r="A1322" s="23"/>
    </row>
    <row r="1323" spans="1:1" hidden="1">
      <c r="A1323" s="25"/>
    </row>
    <row r="1324" spans="1:1" hidden="1">
      <c r="A1324" s="25">
        <v>905</v>
      </c>
    </row>
    <row r="1325" spans="1:1" hidden="1">
      <c r="A1325" s="25">
        <v>906</v>
      </c>
    </row>
    <row r="1326" spans="1:1" hidden="1">
      <c r="A1326" s="25"/>
    </row>
    <row r="1327" spans="1:1" hidden="1">
      <c r="A1327" s="25">
        <v>907</v>
      </c>
    </row>
    <row r="1328" spans="1:1" hidden="1">
      <c r="A1328" s="25"/>
    </row>
  </sheetData>
  <sheetProtection algorithmName="SHA-512" hashValue="UvymaRJkTA5fL15mUzkZE2BYQ1Yyiy3k/JNWEtCWtZznZUdvfWzHTCRq5bm3cstCFe5WYXeqiiA4OUxUk+HAlQ==" saltValue="kmNBL4GZEYxSvtVgAn6vLw==" spinCount="100000" sheet="1" objects="1" scenarios="1"/>
  <autoFilter ref="M1:M1328" xr:uid="{5E1398AD-8870-45EB-82B7-373D40B67BAF}">
    <filterColumn colId="0">
      <filters>
        <filter val="1"/>
      </filters>
    </filterColumn>
  </autoFilter>
  <mergeCells count="282">
    <mergeCell ref="C1274:D1274"/>
    <mergeCell ref="C1277:D1277"/>
    <mergeCell ref="C1278:D1278"/>
    <mergeCell ref="C1283:D1283"/>
    <mergeCell ref="C1287:D1287"/>
    <mergeCell ref="C1288:D1288"/>
    <mergeCell ref="C1247:D1247"/>
    <mergeCell ref="C1248:D1248"/>
    <mergeCell ref="C1255:D1255"/>
    <mergeCell ref="C1259:D1259"/>
    <mergeCell ref="C1260:D1260"/>
    <mergeCell ref="C1261:D1261"/>
    <mergeCell ref="C1262:D1262"/>
    <mergeCell ref="C1265:D1265"/>
    <mergeCell ref="C1266:D1266"/>
    <mergeCell ref="C1217:D1217"/>
    <mergeCell ref="C1223:D1223"/>
    <mergeCell ref="C1226:D1226"/>
    <mergeCell ref="C1227:D1227"/>
    <mergeCell ref="C1228:D1228"/>
    <mergeCell ref="C1229:D1229"/>
    <mergeCell ref="C1230:D1230"/>
    <mergeCell ref="C1245:D1245"/>
    <mergeCell ref="C1246:D1246"/>
    <mergeCell ref="B1166:D1166"/>
    <mergeCell ref="E1170:H1170"/>
    <mergeCell ref="I1170:L1170"/>
    <mergeCell ref="C1177:D1177"/>
    <mergeCell ref="C1180:D1180"/>
    <mergeCell ref="C1186:D1186"/>
    <mergeCell ref="C1194:D1194"/>
    <mergeCell ref="C1195:D1195"/>
    <mergeCell ref="C1213:D1213"/>
    <mergeCell ref="C1129:D1129"/>
    <mergeCell ref="C1137:D1137"/>
    <mergeCell ref="C1140:D1140"/>
    <mergeCell ref="C1141:D1141"/>
    <mergeCell ref="C1146:D1146"/>
    <mergeCell ref="C1150:D1150"/>
    <mergeCell ref="C1151:D1151"/>
    <mergeCell ref="B1161:D1161"/>
    <mergeCell ref="B1163:D1163"/>
    <mergeCell ref="C1109:D1109"/>
    <mergeCell ref="C1110:D1110"/>
    <mergeCell ref="C1111:D1111"/>
    <mergeCell ref="C1118:D1118"/>
    <mergeCell ref="C1122:D1122"/>
    <mergeCell ref="C1123:D1123"/>
    <mergeCell ref="C1124:D1124"/>
    <mergeCell ref="C1125:D1125"/>
    <mergeCell ref="C1128:D1128"/>
    <mergeCell ref="C1076:D1076"/>
    <mergeCell ref="C1080:D1080"/>
    <mergeCell ref="C1086:D1086"/>
    <mergeCell ref="C1089:D1089"/>
    <mergeCell ref="C1090:D1090"/>
    <mergeCell ref="C1091:D1091"/>
    <mergeCell ref="C1092:D1092"/>
    <mergeCell ref="C1093:D1093"/>
    <mergeCell ref="C1108:D1108"/>
    <mergeCell ref="B1026:D1026"/>
    <mergeCell ref="B1029:D1029"/>
    <mergeCell ref="E1033:H1033"/>
    <mergeCell ref="I1033:L1033"/>
    <mergeCell ref="C1040:D1040"/>
    <mergeCell ref="C1043:D1043"/>
    <mergeCell ref="C1049:D1049"/>
    <mergeCell ref="C1057:D1057"/>
    <mergeCell ref="C1058:D1058"/>
    <mergeCell ref="C991:D991"/>
    <mergeCell ref="C992:D992"/>
    <mergeCell ref="C1000:D1000"/>
    <mergeCell ref="C1003:D1003"/>
    <mergeCell ref="C1004:D1004"/>
    <mergeCell ref="C1009:D1009"/>
    <mergeCell ref="C1013:D1013"/>
    <mergeCell ref="C1014:D1014"/>
    <mergeCell ref="B1024:D1024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988:D988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B311:D311"/>
    <mergeCell ref="B7:D7"/>
    <mergeCell ref="B9:D9"/>
    <mergeCell ref="B12:D12"/>
    <mergeCell ref="C22:D22"/>
    <mergeCell ref="C28:D28"/>
    <mergeCell ref="C33:D33"/>
    <mergeCell ref="C204:D204"/>
    <mergeCell ref="C205:D205"/>
    <mergeCell ref="C227:D227"/>
    <mergeCell ref="C223:D223"/>
    <mergeCell ref="C190:D190"/>
    <mergeCell ref="C196:D196"/>
    <mergeCell ref="E442:H442"/>
    <mergeCell ref="E458:H458"/>
    <mergeCell ref="E19:H19"/>
    <mergeCell ref="I19:L19"/>
    <mergeCell ref="E183:H183"/>
    <mergeCell ref="I183:L183"/>
    <mergeCell ref="E357:H357"/>
    <mergeCell ref="C187:D187"/>
    <mergeCell ref="B176:D176"/>
    <mergeCell ref="B179:D179"/>
    <mergeCell ref="B174:D174"/>
    <mergeCell ref="C39:D39"/>
    <mergeCell ref="C258:D258"/>
    <mergeCell ref="C236:D236"/>
    <mergeCell ref="C233:D233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</mergeCells>
  <phoneticPr fontId="2" type="noConversion"/>
  <conditionalFormatting sqref="D447">
    <cfRule type="cellIs" dxfId="171" priority="171" stopIfTrue="1" operator="notEqual">
      <formula>0</formula>
    </cfRule>
  </conditionalFormatting>
  <conditionalFormatting sqref="D598">
    <cfRule type="cellIs" dxfId="170" priority="170" stopIfTrue="1" operator="notEqual">
      <formula>0</formula>
    </cfRule>
  </conditionalFormatting>
  <conditionalFormatting sqref="E15">
    <cfRule type="cellIs" dxfId="169" priority="164" stopIfTrue="1" operator="equal">
      <formula>98</formula>
    </cfRule>
    <cfRule type="cellIs" dxfId="168" priority="166" stopIfTrue="1" operator="equal">
      <formula>96</formula>
    </cfRule>
    <cfRule type="cellIs" dxfId="167" priority="167" stopIfTrue="1" operator="equal">
      <formula>42</formula>
    </cfRule>
    <cfRule type="cellIs" dxfId="166" priority="168" stopIfTrue="1" operator="equal">
      <formula>97</formula>
    </cfRule>
    <cfRule type="cellIs" dxfId="165" priority="169" stopIfTrue="1" operator="equal">
      <formula>33</formula>
    </cfRule>
  </conditionalFormatting>
  <conditionalFormatting sqref="F15">
    <cfRule type="cellIs" dxfId="164" priority="160" stopIfTrue="1" operator="equal">
      <formula>"ЧУЖДИ СРЕДСТВА"</formula>
    </cfRule>
    <cfRule type="cellIs" dxfId="163" priority="161" stopIfTrue="1" operator="equal">
      <formula>"СЕС - ДМП"</formula>
    </cfRule>
    <cfRule type="cellIs" dxfId="162" priority="162" stopIfTrue="1" operator="equal">
      <formula>"СЕС - РА"</formula>
    </cfRule>
    <cfRule type="cellIs" dxfId="161" priority="163" stopIfTrue="1" operator="equal">
      <formula>"СЕС - ДЕС"</formula>
    </cfRule>
    <cfRule type="cellIs" dxfId="160" priority="165" stopIfTrue="1" operator="equal">
      <formula>"СЕС - КСФ"</formula>
    </cfRule>
  </conditionalFormatting>
  <conditionalFormatting sqref="F179">
    <cfRule type="cellIs" dxfId="159" priority="148" stopIfTrue="1" operator="equal">
      <formula>0</formula>
    </cfRule>
  </conditionalFormatting>
  <conditionalFormatting sqref="E181">
    <cfRule type="cellIs" dxfId="158" priority="143" stopIfTrue="1" operator="equal">
      <formula>98</formula>
    </cfRule>
    <cfRule type="cellIs" dxfId="157" priority="144" stopIfTrue="1" operator="equal">
      <formula>96</formula>
    </cfRule>
    <cfRule type="cellIs" dxfId="156" priority="145" stopIfTrue="1" operator="equal">
      <formula>42</formula>
    </cfRule>
    <cfRule type="cellIs" dxfId="155" priority="146" stopIfTrue="1" operator="equal">
      <formula>97</formula>
    </cfRule>
    <cfRule type="cellIs" dxfId="154" priority="147" stopIfTrue="1" operator="equal">
      <formula>33</formula>
    </cfRule>
  </conditionalFormatting>
  <conditionalFormatting sqref="F181">
    <cfRule type="cellIs" dxfId="153" priority="138" stopIfTrue="1" operator="equal">
      <formula>"ЧУЖДИ СРЕДСТВА"</formula>
    </cfRule>
    <cfRule type="cellIs" dxfId="152" priority="139" stopIfTrue="1" operator="equal">
      <formula>"СЕС - ДМП"</formula>
    </cfRule>
    <cfRule type="cellIs" dxfId="151" priority="140" stopIfTrue="1" operator="equal">
      <formula>"СЕС - РА"</formula>
    </cfRule>
    <cfRule type="cellIs" dxfId="150" priority="141" stopIfTrue="1" operator="equal">
      <formula>"СЕС - ДЕС"</formula>
    </cfRule>
    <cfRule type="cellIs" dxfId="149" priority="142" stopIfTrue="1" operator="equal">
      <formula>"СЕС - КСФ"</formula>
    </cfRule>
  </conditionalFormatting>
  <conditionalFormatting sqref="F353">
    <cfRule type="cellIs" dxfId="148" priority="137" stopIfTrue="1" operator="equal">
      <formula>0</formula>
    </cfRule>
  </conditionalFormatting>
  <conditionalFormatting sqref="E355">
    <cfRule type="cellIs" dxfId="147" priority="132" stopIfTrue="1" operator="equal">
      <formula>98</formula>
    </cfRule>
    <cfRule type="cellIs" dxfId="146" priority="133" stopIfTrue="1" operator="equal">
      <formula>96</formula>
    </cfRule>
    <cfRule type="cellIs" dxfId="145" priority="134" stopIfTrue="1" operator="equal">
      <formula>42</formula>
    </cfRule>
    <cfRule type="cellIs" dxfId="144" priority="135" stopIfTrue="1" operator="equal">
      <formula>97</formula>
    </cfRule>
    <cfRule type="cellIs" dxfId="143" priority="136" stopIfTrue="1" operator="equal">
      <formula>33</formula>
    </cfRule>
  </conditionalFormatting>
  <conditionalFormatting sqref="F355">
    <cfRule type="cellIs" dxfId="142" priority="127" stopIfTrue="1" operator="equal">
      <formula>"ЧУЖДИ СРЕДСТВА"</formula>
    </cfRule>
    <cfRule type="cellIs" dxfId="141" priority="128" stopIfTrue="1" operator="equal">
      <formula>"СЕС - ДМП"</formula>
    </cfRule>
    <cfRule type="cellIs" dxfId="140" priority="129" stopIfTrue="1" operator="equal">
      <formula>"СЕС - РА"</formula>
    </cfRule>
    <cfRule type="cellIs" dxfId="139" priority="130" stopIfTrue="1" operator="equal">
      <formula>"СЕС - ДЕС"</formula>
    </cfRule>
    <cfRule type="cellIs" dxfId="138" priority="131" stopIfTrue="1" operator="equal">
      <formula>"СЕС - КСФ"</formula>
    </cfRule>
  </conditionalFormatting>
  <conditionalFormatting sqref="F438">
    <cfRule type="cellIs" dxfId="137" priority="126" stopIfTrue="1" operator="equal">
      <formula>0</formula>
    </cfRule>
  </conditionalFormatting>
  <conditionalFormatting sqref="E440">
    <cfRule type="cellIs" dxfId="136" priority="121" stopIfTrue="1" operator="equal">
      <formula>98</formula>
    </cfRule>
    <cfRule type="cellIs" dxfId="135" priority="122" stopIfTrue="1" operator="equal">
      <formula>96</formula>
    </cfRule>
    <cfRule type="cellIs" dxfId="134" priority="123" stopIfTrue="1" operator="equal">
      <formula>42</formula>
    </cfRule>
    <cfRule type="cellIs" dxfId="133" priority="124" stopIfTrue="1" operator="equal">
      <formula>97</formula>
    </cfRule>
    <cfRule type="cellIs" dxfId="132" priority="125" stopIfTrue="1" operator="equal">
      <formula>33</formula>
    </cfRule>
  </conditionalFormatting>
  <conditionalFormatting sqref="F440">
    <cfRule type="cellIs" dxfId="131" priority="116" stopIfTrue="1" operator="equal">
      <formula>"ЧУЖДИ СРЕДСТВА"</formula>
    </cfRule>
    <cfRule type="cellIs" dxfId="130" priority="117" stopIfTrue="1" operator="equal">
      <formula>"СЕС - ДМП"</formula>
    </cfRule>
    <cfRule type="cellIs" dxfId="129" priority="118" stopIfTrue="1" operator="equal">
      <formula>"СЕС - РА"</formula>
    </cfRule>
    <cfRule type="cellIs" dxfId="128" priority="119" stopIfTrue="1" operator="equal">
      <formula>"СЕС - ДЕС"</formula>
    </cfRule>
    <cfRule type="cellIs" dxfId="127" priority="120" stopIfTrue="1" operator="equal">
      <formula>"СЕС - КСФ"</formula>
    </cfRule>
  </conditionalFormatting>
  <conditionalFormatting sqref="E447">
    <cfRule type="cellIs" dxfId="126" priority="115" stopIfTrue="1" operator="notEqual">
      <formula>0</formula>
    </cfRule>
  </conditionalFormatting>
  <conditionalFormatting sqref="F447">
    <cfRule type="cellIs" dxfId="125" priority="114" stopIfTrue="1" operator="notEqual">
      <formula>0</formula>
    </cfRule>
  </conditionalFormatting>
  <conditionalFormatting sqref="G447">
    <cfRule type="cellIs" dxfId="124" priority="113" stopIfTrue="1" operator="notEqual">
      <formula>0</formula>
    </cfRule>
  </conditionalFormatting>
  <conditionalFormatting sqref="H447">
    <cfRule type="cellIs" dxfId="123" priority="112" stopIfTrue="1" operator="notEqual">
      <formula>0</formula>
    </cfRule>
  </conditionalFormatting>
  <conditionalFormatting sqref="I447">
    <cfRule type="cellIs" dxfId="122" priority="111" stopIfTrue="1" operator="notEqual">
      <formula>0</formula>
    </cfRule>
  </conditionalFormatting>
  <conditionalFormatting sqref="J447">
    <cfRule type="cellIs" dxfId="121" priority="110" stopIfTrue="1" operator="notEqual">
      <formula>0</formula>
    </cfRule>
  </conditionalFormatting>
  <conditionalFormatting sqref="K447">
    <cfRule type="cellIs" dxfId="120" priority="109" stopIfTrue="1" operator="notEqual">
      <formula>0</formula>
    </cfRule>
  </conditionalFormatting>
  <conditionalFormatting sqref="L447">
    <cfRule type="cellIs" dxfId="119" priority="108" stopIfTrue="1" operator="notEqual">
      <formula>0</formula>
    </cfRule>
  </conditionalFormatting>
  <conditionalFormatting sqref="E598">
    <cfRule type="cellIs" dxfId="118" priority="107" stopIfTrue="1" operator="notEqual">
      <formula>0</formula>
    </cfRule>
  </conditionalFormatting>
  <conditionalFormatting sqref="F598:G598">
    <cfRule type="cellIs" dxfId="117" priority="106" stopIfTrue="1" operator="notEqual">
      <formula>0</formula>
    </cfRule>
  </conditionalFormatting>
  <conditionalFormatting sqref="H598">
    <cfRule type="cellIs" dxfId="116" priority="105" stopIfTrue="1" operator="notEqual">
      <formula>0</formula>
    </cfRule>
  </conditionalFormatting>
  <conditionalFormatting sqref="I598">
    <cfRule type="cellIs" dxfId="115" priority="104" stopIfTrue="1" operator="notEqual">
      <formula>0</formula>
    </cfRule>
  </conditionalFormatting>
  <conditionalFormatting sqref="J598:K598">
    <cfRule type="cellIs" dxfId="114" priority="103" stopIfTrue="1" operator="notEqual">
      <formula>0</formula>
    </cfRule>
  </conditionalFormatting>
  <conditionalFormatting sqref="L598">
    <cfRule type="cellIs" dxfId="113" priority="102" stopIfTrue="1" operator="notEqual">
      <formula>0</formula>
    </cfRule>
  </conditionalFormatting>
  <conditionalFormatting sqref="F454">
    <cfRule type="cellIs" dxfId="112" priority="100" stopIfTrue="1" operator="equal">
      <formula>0</formula>
    </cfRule>
  </conditionalFormatting>
  <conditionalFormatting sqref="E456">
    <cfRule type="cellIs" dxfId="111" priority="95" stopIfTrue="1" operator="equal">
      <formula>98</formula>
    </cfRule>
    <cfRule type="cellIs" dxfId="110" priority="96" stopIfTrue="1" operator="equal">
      <formula>96</formula>
    </cfRule>
    <cfRule type="cellIs" dxfId="109" priority="97" stopIfTrue="1" operator="equal">
      <formula>42</formula>
    </cfRule>
    <cfRule type="cellIs" dxfId="108" priority="98" stopIfTrue="1" operator="equal">
      <formula>97</formula>
    </cfRule>
    <cfRule type="cellIs" dxfId="107" priority="99" stopIfTrue="1" operator="equal">
      <formula>33</formula>
    </cfRule>
  </conditionalFormatting>
  <conditionalFormatting sqref="F456">
    <cfRule type="cellIs" dxfId="106" priority="90" stopIfTrue="1" operator="equal">
      <formula>"ЧУЖДИ СРЕДСТВА"</formula>
    </cfRule>
    <cfRule type="cellIs" dxfId="105" priority="91" stopIfTrue="1" operator="equal">
      <formula>"СЕС - ДМП"</formula>
    </cfRule>
    <cfRule type="cellIs" dxfId="104" priority="92" stopIfTrue="1" operator="equal">
      <formula>"СЕС - РА"</formula>
    </cfRule>
    <cfRule type="cellIs" dxfId="103" priority="93" stopIfTrue="1" operator="equal">
      <formula>"СЕС - ДЕС"</formula>
    </cfRule>
    <cfRule type="cellIs" dxfId="102" priority="94" stopIfTrue="1" operator="equal">
      <formula>"СЕС - КСФ"</formula>
    </cfRule>
  </conditionalFormatting>
  <conditionalFormatting sqref="I9:J9">
    <cfRule type="cellIs" dxfId="101" priority="85" stopIfTrue="1" operator="between">
      <formula>1000000000000</formula>
      <formula>9999999999999990</formula>
    </cfRule>
    <cfRule type="cellIs" dxfId="100" priority="86" stopIfTrue="1" operator="between">
      <formula>10000000000</formula>
      <formula>999999999999</formula>
    </cfRule>
    <cfRule type="cellIs" dxfId="99" priority="87" stopIfTrue="1" operator="between">
      <formula>1000000</formula>
      <formula>99999999</formula>
    </cfRule>
    <cfRule type="cellIs" dxfId="98" priority="88" stopIfTrue="1" operator="between">
      <formula>100</formula>
      <formula>9900</formula>
    </cfRule>
  </conditionalFormatting>
  <conditionalFormatting sqref="G170">
    <cfRule type="cellIs" dxfId="97" priority="82" stopIfTrue="1" operator="greaterThan">
      <formula>$G$25</formula>
    </cfRule>
  </conditionalFormatting>
  <conditionalFormatting sqref="J170">
    <cfRule type="cellIs" dxfId="96" priority="81" stopIfTrue="1" operator="greaterThan">
      <formula>$J$25</formula>
    </cfRule>
  </conditionalFormatting>
  <conditionalFormatting sqref="F618">
    <cfRule type="cellIs" dxfId="95" priority="80" stopIfTrue="1" operator="equal">
      <formula>0</formula>
    </cfRule>
  </conditionalFormatting>
  <conditionalFormatting sqref="E620">
    <cfRule type="cellIs" dxfId="94" priority="75" stopIfTrue="1" operator="equal">
      <formula>98</formula>
    </cfRule>
    <cfRule type="cellIs" dxfId="93" priority="76" stopIfTrue="1" operator="equal">
      <formula>96</formula>
    </cfRule>
    <cfRule type="cellIs" dxfId="92" priority="77" stopIfTrue="1" operator="equal">
      <formula>42</formula>
    </cfRule>
    <cfRule type="cellIs" dxfId="91" priority="78" stopIfTrue="1" operator="equal">
      <formula>97</formula>
    </cfRule>
    <cfRule type="cellIs" dxfId="90" priority="79" stopIfTrue="1" operator="equal">
      <formula>33</formula>
    </cfRule>
  </conditionalFormatting>
  <conditionalFormatting sqref="F620">
    <cfRule type="cellIs" dxfId="89" priority="70" stopIfTrue="1" operator="equal">
      <formula>"ЧУЖДИ СРЕДСТВА"</formula>
    </cfRule>
    <cfRule type="cellIs" dxfId="88" priority="71" stopIfTrue="1" operator="equal">
      <formula>"СЕС - ДМП"</formula>
    </cfRule>
    <cfRule type="cellIs" dxfId="87" priority="72" stopIfTrue="1" operator="equal">
      <formula>"СЕС - РА"</formula>
    </cfRule>
    <cfRule type="cellIs" dxfId="86" priority="73" stopIfTrue="1" operator="equal">
      <formula>"СЕС - ДЕС"</formula>
    </cfRule>
    <cfRule type="cellIs" dxfId="85" priority="74" stopIfTrue="1" operator="equal">
      <formula>"СЕС - КСФ"</formula>
    </cfRule>
  </conditionalFormatting>
  <conditionalFormatting sqref="D627">
    <cfRule type="cellIs" dxfId="84" priority="69" stopIfTrue="1" operator="notEqual">
      <formula>"ИЗБЕРЕТЕ ДЕЙНОСТ"</formula>
    </cfRule>
  </conditionalFormatting>
  <conditionalFormatting sqref="D744">
    <cfRule type="cellIs" dxfId="83" priority="68" stopIfTrue="1" operator="equal">
      <formula>0</formula>
    </cfRule>
  </conditionalFormatting>
  <conditionalFormatting sqref="C627">
    <cfRule type="cellIs" dxfId="82" priority="67" stopIfTrue="1" operator="notEqual">
      <formula>0</formula>
    </cfRule>
  </conditionalFormatting>
  <conditionalFormatting sqref="D625">
    <cfRule type="cellIs" dxfId="81" priority="66" stopIfTrue="1" operator="notEqual">
      <formula>"ИЗБЕРЕТЕ ДЕЙНОСТ"</formula>
    </cfRule>
  </conditionalFormatting>
  <conditionalFormatting sqref="C625">
    <cfRule type="cellIs" dxfId="80" priority="65" stopIfTrue="1" operator="notEqual">
      <formula>0</formula>
    </cfRule>
  </conditionalFormatting>
  <conditionalFormatting sqref="F755">
    <cfRule type="cellIs" dxfId="79" priority="64" stopIfTrue="1" operator="equal">
      <formula>0</formula>
    </cfRule>
  </conditionalFormatting>
  <conditionalFormatting sqref="E757">
    <cfRule type="cellIs" dxfId="78" priority="59" stopIfTrue="1" operator="equal">
      <formula>98</formula>
    </cfRule>
    <cfRule type="cellIs" dxfId="77" priority="60" stopIfTrue="1" operator="equal">
      <formula>96</formula>
    </cfRule>
    <cfRule type="cellIs" dxfId="76" priority="61" stopIfTrue="1" operator="equal">
      <formula>42</formula>
    </cfRule>
    <cfRule type="cellIs" dxfId="75" priority="62" stopIfTrue="1" operator="equal">
      <formula>97</formula>
    </cfRule>
    <cfRule type="cellIs" dxfId="74" priority="63" stopIfTrue="1" operator="equal">
      <formula>33</formula>
    </cfRule>
  </conditionalFormatting>
  <conditionalFormatting sqref="F757">
    <cfRule type="cellIs" dxfId="73" priority="54" stopIfTrue="1" operator="equal">
      <formula>"ЧУЖДИ СРЕДСТВА"</formula>
    </cfRule>
    <cfRule type="cellIs" dxfId="72" priority="55" stopIfTrue="1" operator="equal">
      <formula>"СЕС - ДМП"</formula>
    </cfRule>
    <cfRule type="cellIs" dxfId="71" priority="56" stopIfTrue="1" operator="equal">
      <formula>"СЕС - РА"</formula>
    </cfRule>
    <cfRule type="cellIs" dxfId="70" priority="57" stopIfTrue="1" operator="equal">
      <formula>"СЕС - ДЕС"</formula>
    </cfRule>
    <cfRule type="cellIs" dxfId="69" priority="58" stopIfTrue="1" operator="equal">
      <formula>"СЕС - КСФ"</formula>
    </cfRule>
  </conditionalFormatting>
  <conditionalFormatting sqref="D764">
    <cfRule type="cellIs" dxfId="68" priority="53" stopIfTrue="1" operator="notEqual">
      <formula>"ИЗБЕРЕТЕ ДЕЙНОСТ"</formula>
    </cfRule>
  </conditionalFormatting>
  <conditionalFormatting sqref="D881">
    <cfRule type="cellIs" dxfId="67" priority="52" stopIfTrue="1" operator="equal">
      <formula>0</formula>
    </cfRule>
  </conditionalFormatting>
  <conditionalFormatting sqref="C764">
    <cfRule type="cellIs" dxfId="66" priority="51" stopIfTrue="1" operator="notEqual">
      <formula>0</formula>
    </cfRule>
  </conditionalFormatting>
  <conditionalFormatting sqref="D762">
    <cfRule type="cellIs" dxfId="65" priority="50" stopIfTrue="1" operator="notEqual">
      <formula>"ИЗБЕРЕТЕ ДЕЙНОСТ"</formula>
    </cfRule>
  </conditionalFormatting>
  <conditionalFormatting sqref="C762">
    <cfRule type="cellIs" dxfId="64" priority="49" stopIfTrue="1" operator="notEqual">
      <formula>0</formula>
    </cfRule>
  </conditionalFormatting>
  <conditionalFormatting sqref="F892">
    <cfRule type="cellIs" dxfId="63" priority="48" stopIfTrue="1" operator="equal">
      <formula>0</formula>
    </cfRule>
  </conditionalFormatting>
  <conditionalFormatting sqref="E894">
    <cfRule type="cellIs" dxfId="62" priority="43" stopIfTrue="1" operator="equal">
      <formula>98</formula>
    </cfRule>
    <cfRule type="cellIs" dxfId="61" priority="44" stopIfTrue="1" operator="equal">
      <formula>96</formula>
    </cfRule>
    <cfRule type="cellIs" dxfId="60" priority="45" stopIfTrue="1" operator="equal">
      <formula>42</formula>
    </cfRule>
    <cfRule type="cellIs" dxfId="59" priority="46" stopIfTrue="1" operator="equal">
      <formula>97</formula>
    </cfRule>
    <cfRule type="cellIs" dxfId="58" priority="47" stopIfTrue="1" operator="equal">
      <formula>33</formula>
    </cfRule>
  </conditionalFormatting>
  <conditionalFormatting sqref="F894">
    <cfRule type="cellIs" dxfId="57" priority="38" stopIfTrue="1" operator="equal">
      <formula>"ЧУЖДИ СРЕДСТВА"</formula>
    </cfRule>
    <cfRule type="cellIs" dxfId="56" priority="39" stopIfTrue="1" operator="equal">
      <formula>"СЕС - ДМП"</formula>
    </cfRule>
    <cfRule type="cellIs" dxfId="55" priority="40" stopIfTrue="1" operator="equal">
      <formula>"СЕС - РА"</formula>
    </cfRule>
    <cfRule type="cellIs" dxfId="54" priority="41" stopIfTrue="1" operator="equal">
      <formula>"СЕС - ДЕС"</formula>
    </cfRule>
    <cfRule type="cellIs" dxfId="53" priority="42" stopIfTrue="1" operator="equal">
      <formula>"СЕС - КСФ"</formula>
    </cfRule>
  </conditionalFormatting>
  <conditionalFormatting sqref="D901">
    <cfRule type="cellIs" dxfId="52" priority="37" stopIfTrue="1" operator="notEqual">
      <formula>"ИЗБЕРЕТЕ ДЕЙНОСТ"</formula>
    </cfRule>
  </conditionalFormatting>
  <conditionalFormatting sqref="D1018">
    <cfRule type="cellIs" dxfId="51" priority="36" stopIfTrue="1" operator="equal">
      <formula>0</formula>
    </cfRule>
  </conditionalFormatting>
  <conditionalFormatting sqref="C901">
    <cfRule type="cellIs" dxfId="50" priority="35" stopIfTrue="1" operator="notEqual">
      <formula>0</formula>
    </cfRule>
  </conditionalFormatting>
  <conditionalFormatting sqref="D899">
    <cfRule type="cellIs" dxfId="49" priority="34" stopIfTrue="1" operator="notEqual">
      <formula>"ИЗБЕРЕТЕ ДЕЙНОСТ"</formula>
    </cfRule>
  </conditionalFormatting>
  <conditionalFormatting sqref="C899">
    <cfRule type="cellIs" dxfId="48" priority="33" stopIfTrue="1" operator="notEqual">
      <formula>0</formula>
    </cfRule>
  </conditionalFormatting>
  <conditionalFormatting sqref="F1029">
    <cfRule type="cellIs" dxfId="47" priority="32" stopIfTrue="1" operator="equal">
      <formula>0</formula>
    </cfRule>
  </conditionalFormatting>
  <conditionalFormatting sqref="E1031">
    <cfRule type="cellIs" dxfId="46" priority="27" stopIfTrue="1" operator="equal">
      <formula>98</formula>
    </cfRule>
    <cfRule type="cellIs" dxfId="45" priority="28" stopIfTrue="1" operator="equal">
      <formula>96</formula>
    </cfRule>
    <cfRule type="cellIs" dxfId="44" priority="29" stopIfTrue="1" operator="equal">
      <formula>42</formula>
    </cfRule>
    <cfRule type="cellIs" dxfId="43" priority="30" stopIfTrue="1" operator="equal">
      <formula>97</formula>
    </cfRule>
    <cfRule type="cellIs" dxfId="42" priority="31" stopIfTrue="1" operator="equal">
      <formula>33</formula>
    </cfRule>
  </conditionalFormatting>
  <conditionalFormatting sqref="F1031">
    <cfRule type="cellIs" dxfId="41" priority="22" stopIfTrue="1" operator="equal">
      <formula>"ЧУЖДИ СРЕДСТВА"</formula>
    </cfRule>
    <cfRule type="cellIs" dxfId="40" priority="23" stopIfTrue="1" operator="equal">
      <formula>"СЕС - ДМП"</formula>
    </cfRule>
    <cfRule type="cellIs" dxfId="39" priority="24" stopIfTrue="1" operator="equal">
      <formula>"СЕС - РА"</formula>
    </cfRule>
    <cfRule type="cellIs" dxfId="38" priority="25" stopIfTrue="1" operator="equal">
      <formula>"СЕС - ДЕС"</formula>
    </cfRule>
    <cfRule type="cellIs" dxfId="37" priority="26" stopIfTrue="1" operator="equal">
      <formula>"СЕС - КСФ"</formula>
    </cfRule>
  </conditionalFormatting>
  <conditionalFormatting sqref="D1038">
    <cfRule type="cellIs" dxfId="36" priority="21" stopIfTrue="1" operator="notEqual">
      <formula>"ИЗБЕРЕТЕ ДЕЙНОСТ"</formula>
    </cfRule>
  </conditionalFormatting>
  <conditionalFormatting sqref="D1155">
    <cfRule type="cellIs" dxfId="35" priority="20" stopIfTrue="1" operator="equal">
      <formula>0</formula>
    </cfRule>
  </conditionalFormatting>
  <conditionalFormatting sqref="C1038">
    <cfRule type="cellIs" dxfId="34" priority="19" stopIfTrue="1" operator="notEqual">
      <formula>0</formula>
    </cfRule>
  </conditionalFormatting>
  <conditionalFormatting sqref="D1036">
    <cfRule type="cellIs" dxfId="33" priority="18" stopIfTrue="1" operator="notEqual">
      <formula>"ИЗБЕРЕТЕ ДЕЙНОСТ"</formula>
    </cfRule>
  </conditionalFormatting>
  <conditionalFormatting sqref="C1036">
    <cfRule type="cellIs" dxfId="32" priority="17" stopIfTrue="1" operator="notEqual">
      <formula>0</formula>
    </cfRule>
  </conditionalFormatting>
  <conditionalFormatting sqref="F1166">
    <cfRule type="cellIs" dxfId="31" priority="16" stopIfTrue="1" operator="equal">
      <formula>0</formula>
    </cfRule>
  </conditionalFormatting>
  <conditionalFormatting sqref="E1168">
    <cfRule type="cellIs" dxfId="30" priority="11" stopIfTrue="1" operator="equal">
      <formula>98</formula>
    </cfRule>
    <cfRule type="cellIs" dxfId="29" priority="12" stopIfTrue="1" operator="equal">
      <formula>96</formula>
    </cfRule>
    <cfRule type="cellIs" dxfId="28" priority="13" stopIfTrue="1" operator="equal">
      <formula>42</formula>
    </cfRule>
    <cfRule type="cellIs" dxfId="27" priority="14" stopIfTrue="1" operator="equal">
      <formula>97</formula>
    </cfRule>
    <cfRule type="cellIs" dxfId="26" priority="15" stopIfTrue="1" operator="equal">
      <formula>33</formula>
    </cfRule>
  </conditionalFormatting>
  <conditionalFormatting sqref="F1168">
    <cfRule type="cellIs" dxfId="25" priority="6" stopIfTrue="1" operator="equal">
      <formula>"ЧУЖДИ СРЕДСТВА"</formula>
    </cfRule>
    <cfRule type="cellIs" dxfId="24" priority="7" stopIfTrue="1" operator="equal">
      <formula>"СЕС - ДМП"</formula>
    </cfRule>
    <cfRule type="cellIs" dxfId="23" priority="8" stopIfTrue="1" operator="equal">
      <formula>"СЕС - РА"</formula>
    </cfRule>
    <cfRule type="cellIs" dxfId="22" priority="9" stopIfTrue="1" operator="equal">
      <formula>"СЕС - ДЕС"</formula>
    </cfRule>
    <cfRule type="cellIs" dxfId="21" priority="10" stopIfTrue="1" operator="equal">
      <formula>"СЕС - КСФ"</formula>
    </cfRule>
  </conditionalFormatting>
  <conditionalFormatting sqref="D1175">
    <cfRule type="cellIs" dxfId="20" priority="5" stopIfTrue="1" operator="notEqual">
      <formula>"ИЗБЕРЕТЕ ДЕЙНОСТ"</formula>
    </cfRule>
  </conditionalFormatting>
  <conditionalFormatting sqref="D1292">
    <cfRule type="cellIs" dxfId="19" priority="4" stopIfTrue="1" operator="equal">
      <formula>0</formula>
    </cfRule>
  </conditionalFormatting>
  <conditionalFormatting sqref="C1175">
    <cfRule type="cellIs" dxfId="18" priority="3" stopIfTrue="1" operator="notEqual">
      <formula>0</formula>
    </cfRule>
  </conditionalFormatting>
  <conditionalFormatting sqref="D1173">
    <cfRule type="cellIs" dxfId="17" priority="2" stopIfTrue="1" operator="notEqual">
      <formula>"ИЗБЕРЕТЕ ДЕЙНОСТ"</formula>
    </cfRule>
  </conditionalFormatting>
  <conditionalFormatting sqref="C1173">
    <cfRule type="cellIs" dxfId="16" priority="1" stopIfTrue="1" operator="notEqual">
      <formula>0</formula>
    </cfRule>
  </conditionalFormatting>
  <dataValidations count="12">
    <dataValidation type="whole" errorStyle="information" operator="greaterThan" allowBlank="1" showInputMessage="1" showErrorMessage="1" error="Въвежда се положително число !" sqref="D381" xr:uid="{00000000-0002-0000-0200-000000000000}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 xr:uid="{00000000-0002-0000-0200-000001000000}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 F1119:K1124 F1112:K1117 F1151:K1151 F1081:K1084 F1094:K1097 F1103:K1110 F1142:K1149 F1181:K1185 F1224:K1229 F1214:K1216 F1196:K1212 F1178:K1179 F1236:K1238 F1187:K1194 F1275:K1277 F1267:K1273 F1263:K1265 F1256:K1261 F1249:K1254 F1288:K1288 F1218:K1221 F1231:K1234 F1240:K1247 F1279:K1286" xr:uid="{00000000-0002-0000-0200-000002000000}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 xr:uid="{00000000-0002-0000-0200-000003000000}">
      <formula1>999999999999999000000</formula1>
    </dataValidation>
    <dataValidation errorStyle="information" operator="lessThan" allowBlank="1" showInputMessage="1" showErrorMessage="1" error="Въвежда се отрицателно число !" sqref="D403:D404" xr:uid="{00000000-0002-0000-0200-000004000000}"/>
    <dataValidation type="list" allowBlank="1" showInputMessage="1" showErrorMessage="1" sqref="F9" xr:uid="{00000000-0002-0000-0200-000005000000}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 xr:uid="{00000000-0002-0000-0200-000006000000}">
      <formula1>99999999999999900</formula1>
    </dataValidation>
    <dataValidation allowBlank="1" showInputMessage="1" showErrorMessage="1" sqref="E461:E597 E361:E429 E23:E169 E187:E301 E629:E744 E766:E881 E903:E1018 E1040:E1155 E1177:E1292" xr:uid="{00000000-0002-0000-0200-000007000000}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 F1085:K1085 F1098:K1098 F1222:K1222 F1235:K1235" xr:uid="{00000000-0002-0000-0200-000008000000}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 xr:uid="{00000000-0002-0000-0200-000009000000}">
      <formula1>0</formula1>
    </dataValidation>
    <dataValidation type="list" allowBlank="1" showInputMessage="1" showErrorMessage="1" prompt="Използва се само  за финансово-правна форма СЕС-КСФ (код 98)_x000a_" sqref="D625 D762 D899 D1036 D1173" xr:uid="{00000000-0002-0000-0200-00000A000000}">
      <formula1>OP_LIST</formula1>
    </dataValidation>
    <dataValidation type="list" allowBlank="1" showInputMessage="1" showErrorMessage="1" promptTitle="ВЪВЕДЕТЕ ДЕЙНОСТ" sqref="D627 D764 D901 D1038 D1175" xr:uid="{00000000-0002-0000-0200-00000B000000}">
      <formula1>EBK_DEIN</formula1>
    </dataValidation>
  </dataValidations>
  <printOptions horizontalCentered="1"/>
  <pageMargins left="0.23622047244094491" right="0.15748031496062992" top="0.31496062992125984" bottom="0.27559055118110237" header="0.19685039370078741" footer="0.19685039370078741"/>
  <pageSetup paperSize="9" scale="38" orientation="portrait" blackAndWhite="1" r:id="rId1"/>
  <headerFooter alignWithMargins="0"/>
  <rowBreaks count="1" manualBreakCount="1">
    <brk id="4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Line="0" autoPict="0" macro="[0]!PrintO">
                <anchor moveWithCells="1" sizeWithCells="1">
                  <from>
                    <xdr:col>4</xdr:col>
                    <xdr:colOff>831850</xdr:colOff>
                    <xdr:row>2</xdr:row>
                    <xdr:rowOff>38100</xdr:rowOff>
                  </from>
                  <to>
                    <xdr:col>6</xdr:col>
                    <xdr:colOff>635000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Button 7">
              <controlPr defaultSize="0" print="0" autoFill="0" autoLine="0" autoPict="0" macro="[0]!NextDejn">
                <anchor moveWithCells="1">
                  <from>
                    <xdr:col>3</xdr:col>
                    <xdr:colOff>4318000</xdr:colOff>
                    <xdr:row>2</xdr:row>
                    <xdr:rowOff>38100</xdr:rowOff>
                  </from>
                  <to>
                    <xdr:col>4</xdr:col>
                    <xdr:colOff>190500</xdr:colOff>
                    <xdr:row>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6" name="Button 46">
              <controlPr defaultSize="0" print="0" autoFill="0" autoPict="0" macro="[0]!_xludf.Help">
                <anchor moveWithCells="1" sizeWithCells="1">
                  <from>
                    <xdr:col>3</xdr:col>
                    <xdr:colOff>1485900</xdr:colOff>
                    <xdr:row>2</xdr:row>
                    <xdr:rowOff>38100</xdr:rowOff>
                  </from>
                  <to>
                    <xdr:col>3</xdr:col>
                    <xdr:colOff>3625850</xdr:colOff>
                    <xdr:row>5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V725"/>
  <sheetViews>
    <sheetView topLeftCell="D283" workbookViewId="0">
      <selection activeCell="D296" sqref="D296"/>
    </sheetView>
  </sheetViews>
  <sheetFormatPr defaultColWidth="9.08984375" defaultRowHeight="14"/>
  <cols>
    <col min="1" max="1" width="48.08984375" style="1491" hidden="1" customWidth="1"/>
    <col min="2" max="2" width="105.90625" style="1517" hidden="1" customWidth="1"/>
    <col min="3" max="3" width="48.08984375" style="1491" hidden="1" customWidth="1"/>
    <col min="4" max="5" width="48.08984375" style="1491" customWidth="1"/>
    <col min="6" max="16384" width="9.08984375" style="1491"/>
  </cols>
  <sheetData>
    <row r="1" spans="1:3">
      <c r="A1" s="1489" t="s">
        <v>791</v>
      </c>
      <c r="B1" s="1490" t="s">
        <v>795</v>
      </c>
      <c r="C1" s="1489"/>
    </row>
    <row r="2" spans="1:3" ht="31.5" customHeight="1">
      <c r="A2" s="1492">
        <v>0</v>
      </c>
      <c r="B2" s="1493" t="s">
        <v>1206</v>
      </c>
      <c r="C2" s="1494" t="s">
        <v>1659</v>
      </c>
    </row>
    <row r="3" spans="1:3" ht="35.25" customHeight="1">
      <c r="A3" s="1492">
        <v>33</v>
      </c>
      <c r="B3" s="1493" t="s">
        <v>1207</v>
      </c>
      <c r="C3" s="1495" t="s">
        <v>1660</v>
      </c>
    </row>
    <row r="4" spans="1:3" ht="35.25" customHeight="1">
      <c r="A4" s="1492">
        <v>42</v>
      </c>
      <c r="B4" s="1493" t="s">
        <v>1208</v>
      </c>
      <c r="C4" s="1496" t="s">
        <v>1661</v>
      </c>
    </row>
    <row r="5" spans="1:3" ht="17.5">
      <c r="A5" s="1492">
        <v>96</v>
      </c>
      <c r="B5" s="1493" t="s">
        <v>1209</v>
      </c>
      <c r="C5" s="1496" t="s">
        <v>1662</v>
      </c>
    </row>
    <row r="6" spans="1:3" ht="17.5">
      <c r="A6" s="1492">
        <v>97</v>
      </c>
      <c r="B6" s="1493" t="s">
        <v>1210</v>
      </c>
      <c r="C6" s="1496" t="s">
        <v>1663</v>
      </c>
    </row>
    <row r="7" spans="1:3" ht="17.5">
      <c r="A7" s="1492">
        <v>98</v>
      </c>
      <c r="B7" s="1493" t="s">
        <v>1211</v>
      </c>
      <c r="C7" s="1496" t="s">
        <v>1664</v>
      </c>
    </row>
    <row r="8" spans="1:3" ht="15.5">
      <c r="A8" s="1497"/>
      <c r="B8" s="1497"/>
      <c r="C8" s="1497"/>
    </row>
    <row r="9" spans="1:3" ht="15.5">
      <c r="A9" s="1498"/>
      <c r="B9" s="1498"/>
      <c r="C9" s="1499"/>
    </row>
    <row r="10" spans="1:3">
      <c r="A10" s="1603" t="s">
        <v>791</v>
      </c>
      <c r="B10" s="1604" t="s">
        <v>794</v>
      </c>
      <c r="C10" s="1603"/>
    </row>
    <row r="11" spans="1:3">
      <c r="A11" s="1605"/>
      <c r="B11" s="1606" t="s">
        <v>375</v>
      </c>
      <c r="C11" s="1605"/>
    </row>
    <row r="12" spans="1:3" ht="15.5">
      <c r="A12" s="1500">
        <v>1101</v>
      </c>
      <c r="B12" s="1501" t="s">
        <v>376</v>
      </c>
      <c r="C12" s="1500">
        <v>1101</v>
      </c>
    </row>
    <row r="13" spans="1:3" ht="15.5">
      <c r="A13" s="1500">
        <v>1103</v>
      </c>
      <c r="B13" s="1502" t="s">
        <v>377</v>
      </c>
      <c r="C13" s="1500">
        <v>1103</v>
      </c>
    </row>
    <row r="14" spans="1:3" ht="15.5">
      <c r="A14" s="1500">
        <v>1104</v>
      </c>
      <c r="B14" s="1503" t="s">
        <v>378</v>
      </c>
      <c r="C14" s="1500">
        <v>1104</v>
      </c>
    </row>
    <row r="15" spans="1:3" ht="15.5">
      <c r="A15" s="1500">
        <v>1105</v>
      </c>
      <c r="B15" s="1503" t="s">
        <v>379</v>
      </c>
      <c r="C15" s="1500">
        <v>1105</v>
      </c>
    </row>
    <row r="16" spans="1:3" ht="15.5">
      <c r="A16" s="1500">
        <v>1106</v>
      </c>
      <c r="B16" s="1503" t="s">
        <v>380</v>
      </c>
      <c r="C16" s="1500">
        <v>1106</v>
      </c>
    </row>
    <row r="17" spans="1:3" ht="15.5">
      <c r="A17" s="1500">
        <v>1107</v>
      </c>
      <c r="B17" s="1503" t="s">
        <v>381</v>
      </c>
      <c r="C17" s="1500">
        <v>1107</v>
      </c>
    </row>
    <row r="18" spans="1:3" ht="15.5">
      <c r="A18" s="1500">
        <v>1108</v>
      </c>
      <c r="B18" s="1503" t="s">
        <v>382</v>
      </c>
      <c r="C18" s="1500">
        <v>1108</v>
      </c>
    </row>
    <row r="19" spans="1:3" ht="15.5">
      <c r="A19" s="1500">
        <v>1111</v>
      </c>
      <c r="B19" s="1504" t="s">
        <v>383</v>
      </c>
      <c r="C19" s="1500">
        <v>1111</v>
      </c>
    </row>
    <row r="20" spans="1:3" ht="15.5">
      <c r="A20" s="1500">
        <v>1115</v>
      </c>
      <c r="B20" s="1504" t="s">
        <v>384</v>
      </c>
      <c r="C20" s="1500">
        <v>1115</v>
      </c>
    </row>
    <row r="21" spans="1:3" ht="15.5">
      <c r="A21" s="1500">
        <v>1116</v>
      </c>
      <c r="B21" s="1504" t="s">
        <v>385</v>
      </c>
      <c r="C21" s="1500">
        <v>1116</v>
      </c>
    </row>
    <row r="22" spans="1:3" ht="15.5">
      <c r="A22" s="1500">
        <v>1117</v>
      </c>
      <c r="B22" s="1504" t="s">
        <v>386</v>
      </c>
      <c r="C22" s="1500">
        <v>1117</v>
      </c>
    </row>
    <row r="23" spans="1:3" ht="15.5">
      <c r="A23" s="1500">
        <v>1121</v>
      </c>
      <c r="B23" s="1503" t="s">
        <v>387</v>
      </c>
      <c r="C23" s="1500">
        <v>1121</v>
      </c>
    </row>
    <row r="24" spans="1:3" ht="15.5">
      <c r="A24" s="1500">
        <v>1122</v>
      </c>
      <c r="B24" s="1503" t="s">
        <v>388</v>
      </c>
      <c r="C24" s="1500">
        <v>1122</v>
      </c>
    </row>
    <row r="25" spans="1:3" ht="15.5">
      <c r="A25" s="1500">
        <v>1123</v>
      </c>
      <c r="B25" s="1503" t="s">
        <v>389</v>
      </c>
      <c r="C25" s="1500">
        <v>1123</v>
      </c>
    </row>
    <row r="26" spans="1:3" ht="15.5">
      <c r="A26" s="1500">
        <v>1125</v>
      </c>
      <c r="B26" s="1505" t="s">
        <v>390</v>
      </c>
      <c r="C26" s="1500">
        <v>1125</v>
      </c>
    </row>
    <row r="27" spans="1:3" ht="15.5">
      <c r="A27" s="1500">
        <v>1128</v>
      </c>
      <c r="B27" s="1503" t="s">
        <v>391</v>
      </c>
      <c r="C27" s="1500">
        <v>1128</v>
      </c>
    </row>
    <row r="28" spans="1:3" ht="15.5">
      <c r="A28" s="1500">
        <v>1139</v>
      </c>
      <c r="B28" s="1506" t="s">
        <v>392</v>
      </c>
      <c r="C28" s="1500">
        <v>1139</v>
      </c>
    </row>
    <row r="29" spans="1:3" ht="15.5">
      <c r="A29" s="1500">
        <v>1141</v>
      </c>
      <c r="B29" s="1504" t="s">
        <v>393</v>
      </c>
      <c r="C29" s="1500">
        <v>1141</v>
      </c>
    </row>
    <row r="30" spans="1:3" ht="15.5">
      <c r="A30" s="1500">
        <v>1142</v>
      </c>
      <c r="B30" s="1503" t="s">
        <v>394</v>
      </c>
      <c r="C30" s="1500">
        <v>1142</v>
      </c>
    </row>
    <row r="31" spans="1:3" ht="15.5">
      <c r="A31" s="1500">
        <v>1143</v>
      </c>
      <c r="B31" s="1504" t="s">
        <v>395</v>
      </c>
      <c r="C31" s="1500">
        <v>1143</v>
      </c>
    </row>
    <row r="32" spans="1:3" ht="15.5">
      <c r="A32" s="1500">
        <v>1144</v>
      </c>
      <c r="B32" s="1504" t="s">
        <v>396</v>
      </c>
      <c r="C32" s="1500">
        <v>1144</v>
      </c>
    </row>
    <row r="33" spans="1:3" ht="15.5">
      <c r="A33" s="1500">
        <v>1145</v>
      </c>
      <c r="B33" s="1503" t="s">
        <v>397</v>
      </c>
      <c r="C33" s="1500">
        <v>1145</v>
      </c>
    </row>
    <row r="34" spans="1:3" ht="15.5">
      <c r="A34" s="1500">
        <v>1146</v>
      </c>
      <c r="B34" s="1504" t="s">
        <v>398</v>
      </c>
      <c r="C34" s="1500">
        <v>1146</v>
      </c>
    </row>
    <row r="35" spans="1:3" ht="15.5">
      <c r="A35" s="1500">
        <v>1147</v>
      </c>
      <c r="B35" s="1504" t="s">
        <v>399</v>
      </c>
      <c r="C35" s="1500">
        <v>1147</v>
      </c>
    </row>
    <row r="36" spans="1:3" ht="15.5">
      <c r="A36" s="1500">
        <v>1148</v>
      </c>
      <c r="B36" s="1504" t="s">
        <v>400</v>
      </c>
      <c r="C36" s="1500">
        <v>1148</v>
      </c>
    </row>
    <row r="37" spans="1:3" ht="15.5">
      <c r="A37" s="1500">
        <v>1149</v>
      </c>
      <c r="B37" s="1504" t="s">
        <v>401</v>
      </c>
      <c r="C37" s="1500">
        <v>1149</v>
      </c>
    </row>
    <row r="38" spans="1:3" ht="15.5">
      <c r="A38" s="1500">
        <v>1151</v>
      </c>
      <c r="B38" s="1504" t="s">
        <v>402</v>
      </c>
      <c r="C38" s="1500">
        <v>1151</v>
      </c>
    </row>
    <row r="39" spans="1:3" ht="15.5">
      <c r="A39" s="1500">
        <v>1158</v>
      </c>
      <c r="B39" s="1503" t="s">
        <v>403</v>
      </c>
      <c r="C39" s="1500">
        <v>1158</v>
      </c>
    </row>
    <row r="40" spans="1:3" ht="15.5">
      <c r="A40" s="1500">
        <v>1161</v>
      </c>
      <c r="B40" s="1503" t="s">
        <v>404</v>
      </c>
      <c r="C40" s="1500">
        <v>1161</v>
      </c>
    </row>
    <row r="41" spans="1:3" ht="15.5">
      <c r="A41" s="1500">
        <v>1162</v>
      </c>
      <c r="B41" s="1503" t="s">
        <v>405</v>
      </c>
      <c r="C41" s="1500">
        <v>1162</v>
      </c>
    </row>
    <row r="42" spans="1:3" ht="15.5">
      <c r="A42" s="1500">
        <v>1163</v>
      </c>
      <c r="B42" s="1503" t="s">
        <v>406</v>
      </c>
      <c r="C42" s="1500">
        <v>1163</v>
      </c>
    </row>
    <row r="43" spans="1:3" ht="15.5">
      <c r="A43" s="1500">
        <v>1168</v>
      </c>
      <c r="B43" s="1503" t="s">
        <v>407</v>
      </c>
      <c r="C43" s="1500">
        <v>1168</v>
      </c>
    </row>
    <row r="44" spans="1:3" ht="15.5">
      <c r="A44" s="1500">
        <v>1179</v>
      </c>
      <c r="B44" s="1504" t="s">
        <v>408</v>
      </c>
      <c r="C44" s="1500">
        <v>1179</v>
      </c>
    </row>
    <row r="45" spans="1:3" ht="15.5">
      <c r="A45" s="1500">
        <v>2201</v>
      </c>
      <c r="B45" s="1504" t="s">
        <v>409</v>
      </c>
      <c r="C45" s="1500">
        <v>2201</v>
      </c>
    </row>
    <row r="46" spans="1:3" ht="15.5">
      <c r="A46" s="1500">
        <v>2205</v>
      </c>
      <c r="B46" s="1503" t="s">
        <v>410</v>
      </c>
      <c r="C46" s="1500">
        <v>2205</v>
      </c>
    </row>
    <row r="47" spans="1:3" ht="15.5">
      <c r="A47" s="1500">
        <v>2206</v>
      </c>
      <c r="B47" s="1506" t="s">
        <v>411</v>
      </c>
      <c r="C47" s="1500">
        <v>2206</v>
      </c>
    </row>
    <row r="48" spans="1:3" ht="15.5">
      <c r="A48" s="1500">
        <v>2215</v>
      </c>
      <c r="B48" s="1503" t="s">
        <v>412</v>
      </c>
      <c r="C48" s="1500">
        <v>2215</v>
      </c>
    </row>
    <row r="49" spans="1:3" ht="15.5">
      <c r="A49" s="1500">
        <v>2218</v>
      </c>
      <c r="B49" s="1503" t="s">
        <v>413</v>
      </c>
      <c r="C49" s="1500">
        <v>2218</v>
      </c>
    </row>
    <row r="50" spans="1:3" ht="15.5">
      <c r="A50" s="1500">
        <v>2219</v>
      </c>
      <c r="B50" s="1503" t="s">
        <v>414</v>
      </c>
      <c r="C50" s="1500">
        <v>2219</v>
      </c>
    </row>
    <row r="51" spans="1:3" ht="15.5">
      <c r="A51" s="1500">
        <v>2221</v>
      </c>
      <c r="B51" s="1504" t="s">
        <v>415</v>
      </c>
      <c r="C51" s="1500">
        <v>2221</v>
      </c>
    </row>
    <row r="52" spans="1:3" ht="15.5">
      <c r="A52" s="1500">
        <v>2222</v>
      </c>
      <c r="B52" s="1507" t="s">
        <v>416</v>
      </c>
      <c r="C52" s="1500">
        <v>2222</v>
      </c>
    </row>
    <row r="53" spans="1:3" ht="15.5">
      <c r="A53" s="1500">
        <v>2223</v>
      </c>
      <c r="B53" s="1507" t="s">
        <v>1965</v>
      </c>
      <c r="C53" s="1500">
        <v>2223</v>
      </c>
    </row>
    <row r="54" spans="1:3" ht="15.5">
      <c r="A54" s="1500">
        <v>2224</v>
      </c>
      <c r="B54" s="1506" t="s">
        <v>417</v>
      </c>
      <c r="C54" s="1500">
        <v>2224</v>
      </c>
    </row>
    <row r="55" spans="1:3" ht="15.5">
      <c r="A55" s="1500">
        <v>2225</v>
      </c>
      <c r="B55" s="1503" t="s">
        <v>418</v>
      </c>
      <c r="C55" s="1500">
        <v>2225</v>
      </c>
    </row>
    <row r="56" spans="1:3" ht="15.5">
      <c r="A56" s="1500">
        <v>2228</v>
      </c>
      <c r="B56" s="1503" t="s">
        <v>419</v>
      </c>
      <c r="C56" s="1500">
        <v>2228</v>
      </c>
    </row>
    <row r="57" spans="1:3" ht="15.5">
      <c r="A57" s="1500">
        <v>2239</v>
      </c>
      <c r="B57" s="1504" t="s">
        <v>420</v>
      </c>
      <c r="C57" s="1500">
        <v>2239</v>
      </c>
    </row>
    <row r="58" spans="1:3" ht="15.5">
      <c r="A58" s="1500">
        <v>2241</v>
      </c>
      <c r="B58" s="1507" t="s">
        <v>421</v>
      </c>
      <c r="C58" s="1500">
        <v>2241</v>
      </c>
    </row>
    <row r="59" spans="1:3" ht="15.5">
      <c r="A59" s="1500">
        <v>2242</v>
      </c>
      <c r="B59" s="1507" t="s">
        <v>422</v>
      </c>
      <c r="C59" s="1500">
        <v>2242</v>
      </c>
    </row>
    <row r="60" spans="1:3" ht="15.5">
      <c r="A60" s="1500">
        <v>2243</v>
      </c>
      <c r="B60" s="1507" t="s">
        <v>423</v>
      </c>
      <c r="C60" s="1500">
        <v>2243</v>
      </c>
    </row>
    <row r="61" spans="1:3" ht="15.5">
      <c r="A61" s="1500">
        <v>2244</v>
      </c>
      <c r="B61" s="1507" t="s">
        <v>424</v>
      </c>
      <c r="C61" s="1500">
        <v>2244</v>
      </c>
    </row>
    <row r="62" spans="1:3" ht="15.5">
      <c r="A62" s="1500">
        <v>2245</v>
      </c>
      <c r="B62" s="1508" t="s">
        <v>425</v>
      </c>
      <c r="C62" s="1500">
        <v>2245</v>
      </c>
    </row>
    <row r="63" spans="1:3" ht="15.5">
      <c r="A63" s="1500">
        <v>2246</v>
      </c>
      <c r="B63" s="1507" t="s">
        <v>426</v>
      </c>
      <c r="C63" s="1500">
        <v>2246</v>
      </c>
    </row>
    <row r="64" spans="1:3" ht="15.5">
      <c r="A64" s="1500">
        <v>2247</v>
      </c>
      <c r="B64" s="1507" t="s">
        <v>427</v>
      </c>
      <c r="C64" s="1500">
        <v>2247</v>
      </c>
    </row>
    <row r="65" spans="1:3" ht="15.5">
      <c r="A65" s="1500">
        <v>2248</v>
      </c>
      <c r="B65" s="1507" t="s">
        <v>428</v>
      </c>
      <c r="C65" s="1500">
        <v>2248</v>
      </c>
    </row>
    <row r="66" spans="1:3" ht="15.5">
      <c r="A66" s="1500">
        <v>2249</v>
      </c>
      <c r="B66" s="1507" t="s">
        <v>429</v>
      </c>
      <c r="C66" s="1500">
        <v>2249</v>
      </c>
    </row>
    <row r="67" spans="1:3" ht="15.5">
      <c r="A67" s="1500">
        <v>2258</v>
      </c>
      <c r="B67" s="1503" t="s">
        <v>430</v>
      </c>
      <c r="C67" s="1500">
        <v>2258</v>
      </c>
    </row>
    <row r="68" spans="1:3" ht="15.5">
      <c r="A68" s="1500">
        <v>2259</v>
      </c>
      <c r="B68" s="1506" t="s">
        <v>431</v>
      </c>
      <c r="C68" s="1500">
        <v>2259</v>
      </c>
    </row>
    <row r="69" spans="1:3" ht="15.5">
      <c r="A69" s="1500">
        <v>2261</v>
      </c>
      <c r="B69" s="1504" t="s">
        <v>432</v>
      </c>
      <c r="C69" s="1500">
        <v>2261</v>
      </c>
    </row>
    <row r="70" spans="1:3" ht="15.5">
      <c r="A70" s="1500">
        <v>2268</v>
      </c>
      <c r="B70" s="1503" t="s">
        <v>433</v>
      </c>
      <c r="C70" s="1500">
        <v>2268</v>
      </c>
    </row>
    <row r="71" spans="1:3" ht="15.5">
      <c r="A71" s="1500">
        <v>2279</v>
      </c>
      <c r="B71" s="1504" t="s">
        <v>434</v>
      </c>
      <c r="C71" s="1500">
        <v>2279</v>
      </c>
    </row>
    <row r="72" spans="1:3" ht="15.5">
      <c r="A72" s="1500">
        <v>2281</v>
      </c>
      <c r="B72" s="1506" t="s">
        <v>435</v>
      </c>
      <c r="C72" s="1500">
        <v>2281</v>
      </c>
    </row>
    <row r="73" spans="1:3" ht="15.5">
      <c r="A73" s="1500">
        <v>2282</v>
      </c>
      <c r="B73" s="1506" t="s">
        <v>436</v>
      </c>
      <c r="C73" s="1500">
        <v>2282</v>
      </c>
    </row>
    <row r="74" spans="1:3" ht="15.5">
      <c r="A74" s="1500">
        <v>2283</v>
      </c>
      <c r="B74" s="1506" t="s">
        <v>437</v>
      </c>
      <c r="C74" s="1500">
        <v>2283</v>
      </c>
    </row>
    <row r="75" spans="1:3" ht="15.5">
      <c r="A75" s="1500">
        <v>2284</v>
      </c>
      <c r="B75" s="1506" t="s">
        <v>438</v>
      </c>
      <c r="C75" s="1500">
        <v>2284</v>
      </c>
    </row>
    <row r="76" spans="1:3" ht="15.5">
      <c r="A76" s="1500">
        <v>2285</v>
      </c>
      <c r="B76" s="1506" t="s">
        <v>439</v>
      </c>
      <c r="C76" s="1500">
        <v>2285</v>
      </c>
    </row>
    <row r="77" spans="1:3" ht="15.5">
      <c r="A77" s="1500">
        <v>2288</v>
      </c>
      <c r="B77" s="1506" t="s">
        <v>440</v>
      </c>
      <c r="C77" s="1500">
        <v>2288</v>
      </c>
    </row>
    <row r="78" spans="1:3" ht="15.5">
      <c r="A78" s="1500">
        <v>2289</v>
      </c>
      <c r="B78" s="1506" t="s">
        <v>441</v>
      </c>
      <c r="C78" s="1500">
        <v>2289</v>
      </c>
    </row>
    <row r="79" spans="1:3" ht="15.5">
      <c r="A79" s="1500">
        <v>3301</v>
      </c>
      <c r="B79" s="1503" t="s">
        <v>442</v>
      </c>
      <c r="C79" s="1500">
        <v>3301</v>
      </c>
    </row>
    <row r="80" spans="1:3" ht="15.5">
      <c r="A80" s="1500">
        <v>3311</v>
      </c>
      <c r="B80" s="1503" t="s">
        <v>1966</v>
      </c>
      <c r="C80" s="1500">
        <v>3311</v>
      </c>
    </row>
    <row r="81" spans="1:3" ht="15.5">
      <c r="A81" s="1500">
        <v>3312</v>
      </c>
      <c r="B81" s="1504" t="s">
        <v>1967</v>
      </c>
      <c r="C81" s="1500">
        <v>3312</v>
      </c>
    </row>
    <row r="82" spans="1:3" ht="15.5">
      <c r="A82" s="1500">
        <v>3318</v>
      </c>
      <c r="B82" s="1506" t="s">
        <v>443</v>
      </c>
      <c r="C82" s="1500">
        <v>3318</v>
      </c>
    </row>
    <row r="83" spans="1:3" ht="15.5">
      <c r="A83" s="1500">
        <v>3321</v>
      </c>
      <c r="B83" s="1503" t="s">
        <v>1958</v>
      </c>
      <c r="C83" s="1500">
        <v>3321</v>
      </c>
    </row>
    <row r="84" spans="1:3" ht="15.5">
      <c r="A84" s="1500">
        <v>3322</v>
      </c>
      <c r="B84" s="1504" t="s">
        <v>1959</v>
      </c>
      <c r="C84" s="1500">
        <v>3322</v>
      </c>
    </row>
    <row r="85" spans="1:3" ht="15.5">
      <c r="A85" s="1500">
        <v>3323</v>
      </c>
      <c r="B85" s="1506" t="s">
        <v>1957</v>
      </c>
      <c r="C85" s="1500">
        <v>3323</v>
      </c>
    </row>
    <row r="86" spans="1:3" ht="15.5">
      <c r="A86" s="1500">
        <v>3324</v>
      </c>
      <c r="B86" s="1506" t="s">
        <v>444</v>
      </c>
      <c r="C86" s="1500">
        <v>3324</v>
      </c>
    </row>
    <row r="87" spans="1:3" ht="15.5">
      <c r="A87" s="1500">
        <v>3325</v>
      </c>
      <c r="B87" s="1504" t="s">
        <v>1960</v>
      </c>
      <c r="C87" s="1500">
        <v>3325</v>
      </c>
    </row>
    <row r="88" spans="1:3" ht="15.5">
      <c r="A88" s="1500">
        <v>3326</v>
      </c>
      <c r="B88" s="1503" t="s">
        <v>1961</v>
      </c>
      <c r="C88" s="1500">
        <v>3326</v>
      </c>
    </row>
    <row r="89" spans="1:3" ht="15.5">
      <c r="A89" s="1500">
        <v>3327</v>
      </c>
      <c r="B89" s="1503" t="s">
        <v>1962</v>
      </c>
      <c r="C89" s="1500">
        <v>3327</v>
      </c>
    </row>
    <row r="90" spans="1:3" ht="15.5">
      <c r="A90" s="1500">
        <v>3332</v>
      </c>
      <c r="B90" s="1503" t="s">
        <v>445</v>
      </c>
      <c r="C90" s="1500">
        <v>3332</v>
      </c>
    </row>
    <row r="91" spans="1:3" ht="15.5">
      <c r="A91" s="1500">
        <v>3333</v>
      </c>
      <c r="B91" s="1504" t="s">
        <v>446</v>
      </c>
      <c r="C91" s="1500">
        <v>3333</v>
      </c>
    </row>
    <row r="92" spans="1:3" ht="15.5">
      <c r="A92" s="1500">
        <v>3334</v>
      </c>
      <c r="B92" s="1504" t="s">
        <v>523</v>
      </c>
      <c r="C92" s="1500">
        <v>3334</v>
      </c>
    </row>
    <row r="93" spans="1:3" ht="15.5">
      <c r="A93" s="1500">
        <v>3336</v>
      </c>
      <c r="B93" s="1504" t="s">
        <v>524</v>
      </c>
      <c r="C93" s="1500">
        <v>3336</v>
      </c>
    </row>
    <row r="94" spans="1:3" ht="15.5">
      <c r="A94" s="1500">
        <v>3337</v>
      </c>
      <c r="B94" s="1503" t="s">
        <v>1963</v>
      </c>
      <c r="C94" s="1500">
        <v>3337</v>
      </c>
    </row>
    <row r="95" spans="1:3" ht="15.5">
      <c r="A95" s="1500">
        <v>3338</v>
      </c>
      <c r="B95" s="1503" t="s">
        <v>1964</v>
      </c>
      <c r="C95" s="1500">
        <v>3338</v>
      </c>
    </row>
    <row r="96" spans="1:3" ht="15.5">
      <c r="A96" s="1500">
        <v>3341</v>
      </c>
      <c r="B96" s="1504" t="s">
        <v>525</v>
      </c>
      <c r="C96" s="1500">
        <v>3341</v>
      </c>
    </row>
    <row r="97" spans="1:3" ht="15.5">
      <c r="A97" s="1500">
        <v>3349</v>
      </c>
      <c r="B97" s="1504" t="s">
        <v>447</v>
      </c>
      <c r="C97" s="1500">
        <v>3349</v>
      </c>
    </row>
    <row r="98" spans="1:3" ht="15.5">
      <c r="A98" s="1500">
        <v>3359</v>
      </c>
      <c r="B98" s="1504" t="s">
        <v>448</v>
      </c>
      <c r="C98" s="1500">
        <v>3359</v>
      </c>
    </row>
    <row r="99" spans="1:3" ht="15.5">
      <c r="A99" s="1500">
        <v>3369</v>
      </c>
      <c r="B99" s="1504" t="s">
        <v>449</v>
      </c>
      <c r="C99" s="1500">
        <v>3369</v>
      </c>
    </row>
    <row r="100" spans="1:3" ht="15.5">
      <c r="A100" s="1500">
        <v>3388</v>
      </c>
      <c r="B100" s="1503" t="s">
        <v>0</v>
      </c>
      <c r="C100" s="1500">
        <v>3388</v>
      </c>
    </row>
    <row r="101" spans="1:3" ht="15.5">
      <c r="A101" s="1500">
        <v>3389</v>
      </c>
      <c r="B101" s="1504" t="s">
        <v>1</v>
      </c>
      <c r="C101" s="1500">
        <v>3389</v>
      </c>
    </row>
    <row r="102" spans="1:3" ht="15.5">
      <c r="A102" s="1500">
        <v>4401</v>
      </c>
      <c r="B102" s="1503" t="s">
        <v>2</v>
      </c>
      <c r="C102" s="1500">
        <v>4401</v>
      </c>
    </row>
    <row r="103" spans="1:3" ht="15.5">
      <c r="A103" s="1500">
        <v>4412</v>
      </c>
      <c r="B103" s="1506" t="s">
        <v>3</v>
      </c>
      <c r="C103" s="1500">
        <v>4412</v>
      </c>
    </row>
    <row r="104" spans="1:3" ht="15.5">
      <c r="A104" s="1500">
        <v>4415</v>
      </c>
      <c r="B104" s="1504" t="s">
        <v>4</v>
      </c>
      <c r="C104" s="1500">
        <v>4415</v>
      </c>
    </row>
    <row r="105" spans="1:3" ht="15.5">
      <c r="A105" s="1500">
        <v>4418</v>
      </c>
      <c r="B105" s="1504" t="s">
        <v>5</v>
      </c>
      <c r="C105" s="1500">
        <v>4418</v>
      </c>
    </row>
    <row r="106" spans="1:3" ht="15.5">
      <c r="A106" s="1500">
        <v>4429</v>
      </c>
      <c r="B106" s="1503" t="s">
        <v>6</v>
      </c>
      <c r="C106" s="1500">
        <v>4429</v>
      </c>
    </row>
    <row r="107" spans="1:3" ht="15.5">
      <c r="A107" s="1500">
        <v>4431</v>
      </c>
      <c r="B107" s="1504" t="s">
        <v>1968</v>
      </c>
      <c r="C107" s="1500">
        <v>4431</v>
      </c>
    </row>
    <row r="108" spans="1:3" ht="15.5">
      <c r="A108" s="1500">
        <v>4433</v>
      </c>
      <c r="B108" s="1504" t="s">
        <v>7</v>
      </c>
      <c r="C108" s="1500">
        <v>4433</v>
      </c>
    </row>
    <row r="109" spans="1:3" ht="15.5">
      <c r="A109" s="1500">
        <v>4436</v>
      </c>
      <c r="B109" s="1504" t="s">
        <v>8</v>
      </c>
      <c r="C109" s="1500">
        <v>4436</v>
      </c>
    </row>
    <row r="110" spans="1:3" ht="15.5">
      <c r="A110" s="1500">
        <v>4437</v>
      </c>
      <c r="B110" s="1505" t="s">
        <v>9</v>
      </c>
      <c r="C110" s="1500">
        <v>4437</v>
      </c>
    </row>
    <row r="111" spans="1:3" ht="15.5">
      <c r="A111" s="1500">
        <v>4448</v>
      </c>
      <c r="B111" s="1505" t="s">
        <v>1996</v>
      </c>
      <c r="C111" s="1500">
        <v>4448</v>
      </c>
    </row>
    <row r="112" spans="1:3" ht="15.5">
      <c r="A112" s="1500">
        <v>4450</v>
      </c>
      <c r="B112" s="1504" t="s">
        <v>10</v>
      </c>
      <c r="C112" s="1500">
        <v>4450</v>
      </c>
    </row>
    <row r="113" spans="1:3" ht="15.5">
      <c r="A113" s="1500">
        <v>4451</v>
      </c>
      <c r="B113" s="1509" t="s">
        <v>11</v>
      </c>
      <c r="C113" s="1500">
        <v>4451</v>
      </c>
    </row>
    <row r="114" spans="1:3" ht="15.5">
      <c r="A114" s="1500">
        <v>4452</v>
      </c>
      <c r="B114" s="1509" t="s">
        <v>12</v>
      </c>
      <c r="C114" s="1500">
        <v>4452</v>
      </c>
    </row>
    <row r="115" spans="1:3" ht="15.5">
      <c r="A115" s="1500">
        <v>4453</v>
      </c>
      <c r="B115" s="1509" t="s">
        <v>13</v>
      </c>
      <c r="C115" s="1500">
        <v>4453</v>
      </c>
    </row>
    <row r="116" spans="1:3" ht="15.5">
      <c r="A116" s="1500">
        <v>4454</v>
      </c>
      <c r="B116" s="1510" t="s">
        <v>14</v>
      </c>
      <c r="C116" s="1500">
        <v>4454</v>
      </c>
    </row>
    <row r="117" spans="1:3" ht="15.5">
      <c r="A117" s="1500">
        <v>4455</v>
      </c>
      <c r="B117" s="1510" t="s">
        <v>1969</v>
      </c>
      <c r="C117" s="1500">
        <v>4455</v>
      </c>
    </row>
    <row r="118" spans="1:3" ht="15.5">
      <c r="A118" s="1500">
        <v>4456</v>
      </c>
      <c r="B118" s="1509" t="s">
        <v>15</v>
      </c>
      <c r="C118" s="1500">
        <v>4456</v>
      </c>
    </row>
    <row r="119" spans="1:3" ht="15.5">
      <c r="A119" s="1500">
        <v>4457</v>
      </c>
      <c r="B119" s="1511" t="s">
        <v>1970</v>
      </c>
      <c r="C119" s="1500">
        <v>4457</v>
      </c>
    </row>
    <row r="120" spans="1:3" ht="15.5">
      <c r="A120" s="1500">
        <v>4458</v>
      </c>
      <c r="B120" s="1511" t="s">
        <v>1999</v>
      </c>
      <c r="C120" s="1500">
        <v>4458</v>
      </c>
    </row>
    <row r="121" spans="1:3" ht="15.5">
      <c r="A121" s="1500">
        <v>4459</v>
      </c>
      <c r="B121" s="1511" t="s">
        <v>1665</v>
      </c>
      <c r="C121" s="1500">
        <v>4459</v>
      </c>
    </row>
    <row r="122" spans="1:3" ht="15.5">
      <c r="A122" s="1500">
        <v>4465</v>
      </c>
      <c r="B122" s="1501" t="s">
        <v>16</v>
      </c>
      <c r="C122" s="1500">
        <v>4465</v>
      </c>
    </row>
    <row r="123" spans="1:3" ht="15.5">
      <c r="A123" s="1500">
        <v>4467</v>
      </c>
      <c r="B123" s="1502" t="s">
        <v>17</v>
      </c>
      <c r="C123" s="1500">
        <v>4467</v>
      </c>
    </row>
    <row r="124" spans="1:3" ht="15.5">
      <c r="A124" s="1500">
        <v>4468</v>
      </c>
      <c r="B124" s="1503" t="s">
        <v>18</v>
      </c>
      <c r="C124" s="1500">
        <v>4468</v>
      </c>
    </row>
    <row r="125" spans="1:3" ht="15.5">
      <c r="A125" s="1500">
        <v>4469</v>
      </c>
      <c r="B125" s="1504" t="s">
        <v>19</v>
      </c>
      <c r="C125" s="1500">
        <v>4469</v>
      </c>
    </row>
    <row r="126" spans="1:3" ht="15.5">
      <c r="A126" s="1500">
        <v>5501</v>
      </c>
      <c r="B126" s="1503" t="s">
        <v>20</v>
      </c>
      <c r="C126" s="1500">
        <v>5501</v>
      </c>
    </row>
    <row r="127" spans="1:3" ht="15.5">
      <c r="A127" s="1500">
        <v>5511</v>
      </c>
      <c r="B127" s="1508" t="s">
        <v>21</v>
      </c>
      <c r="C127" s="1500">
        <v>5511</v>
      </c>
    </row>
    <row r="128" spans="1:3" ht="15.5">
      <c r="A128" s="1500">
        <v>5512</v>
      </c>
      <c r="B128" s="1503" t="s">
        <v>22</v>
      </c>
      <c r="C128" s="1500">
        <v>5512</v>
      </c>
    </row>
    <row r="129" spans="1:3" ht="15.5">
      <c r="A129" s="1500">
        <v>5513</v>
      </c>
      <c r="B129" s="1511" t="s">
        <v>2000</v>
      </c>
      <c r="C129" s="1500">
        <v>5513</v>
      </c>
    </row>
    <row r="130" spans="1:3" ht="15.5">
      <c r="A130" s="1500">
        <v>5514</v>
      </c>
      <c r="B130" s="1511" t="s">
        <v>548</v>
      </c>
      <c r="C130" s="1500">
        <v>5514</v>
      </c>
    </row>
    <row r="131" spans="1:3" ht="15.5">
      <c r="A131" s="1500">
        <v>5515</v>
      </c>
      <c r="B131" s="1511" t="s">
        <v>549</v>
      </c>
      <c r="C131" s="1500">
        <v>5515</v>
      </c>
    </row>
    <row r="132" spans="1:3" ht="15.5">
      <c r="A132" s="1500">
        <v>5516</v>
      </c>
      <c r="B132" s="1511" t="s">
        <v>2001</v>
      </c>
      <c r="C132" s="1500">
        <v>5516</v>
      </c>
    </row>
    <row r="133" spans="1:3" ht="15.5">
      <c r="A133" s="1500">
        <v>5517</v>
      </c>
      <c r="B133" s="1511" t="s">
        <v>550</v>
      </c>
      <c r="C133" s="1500">
        <v>5517</v>
      </c>
    </row>
    <row r="134" spans="1:3" ht="15.5">
      <c r="A134" s="1500">
        <v>5518</v>
      </c>
      <c r="B134" s="1503" t="s">
        <v>551</v>
      </c>
      <c r="C134" s="1500">
        <v>5518</v>
      </c>
    </row>
    <row r="135" spans="1:3" ht="15.5">
      <c r="A135" s="1500">
        <v>5519</v>
      </c>
      <c r="B135" s="1503" t="s">
        <v>552</v>
      </c>
      <c r="C135" s="1500">
        <v>5519</v>
      </c>
    </row>
    <row r="136" spans="1:3" ht="15.5">
      <c r="A136" s="1500">
        <v>5521</v>
      </c>
      <c r="B136" s="1503" t="s">
        <v>553</v>
      </c>
      <c r="C136" s="1500">
        <v>5521</v>
      </c>
    </row>
    <row r="137" spans="1:3" ht="15.5">
      <c r="A137" s="1500">
        <v>5522</v>
      </c>
      <c r="B137" s="1512" t="s">
        <v>554</v>
      </c>
      <c r="C137" s="1500">
        <v>5522</v>
      </c>
    </row>
    <row r="138" spans="1:3" ht="15.5">
      <c r="A138" s="1500">
        <v>5524</v>
      </c>
      <c r="B138" s="1501" t="s">
        <v>555</v>
      </c>
      <c r="C138" s="1500">
        <v>5524</v>
      </c>
    </row>
    <row r="139" spans="1:3" ht="15.5">
      <c r="A139" s="1500">
        <v>5525</v>
      </c>
      <c r="B139" s="1508" t="s">
        <v>556</v>
      </c>
      <c r="C139" s="1500">
        <v>5525</v>
      </c>
    </row>
    <row r="140" spans="1:3" ht="15.5">
      <c r="A140" s="1500">
        <v>5526</v>
      </c>
      <c r="B140" s="1505" t="s">
        <v>557</v>
      </c>
      <c r="C140" s="1500">
        <v>5526</v>
      </c>
    </row>
    <row r="141" spans="1:3" ht="15.5">
      <c r="A141" s="1500">
        <v>5527</v>
      </c>
      <c r="B141" s="1505" t="s">
        <v>558</v>
      </c>
      <c r="C141" s="1500">
        <v>5527</v>
      </c>
    </row>
    <row r="142" spans="1:3" ht="15.5">
      <c r="A142" s="1500">
        <v>5528</v>
      </c>
      <c r="B142" s="1505" t="s">
        <v>559</v>
      </c>
      <c r="C142" s="1500">
        <v>5528</v>
      </c>
    </row>
    <row r="143" spans="1:3" ht="15.5">
      <c r="A143" s="1500">
        <v>5529</v>
      </c>
      <c r="B143" s="1505" t="s">
        <v>560</v>
      </c>
      <c r="C143" s="1500">
        <v>5529</v>
      </c>
    </row>
    <row r="144" spans="1:3" ht="15.5">
      <c r="A144" s="1500">
        <v>5530</v>
      </c>
      <c r="B144" s="1505" t="s">
        <v>561</v>
      </c>
      <c r="C144" s="1500">
        <v>5530</v>
      </c>
    </row>
    <row r="145" spans="1:3" ht="15.5">
      <c r="A145" s="1500">
        <v>5531</v>
      </c>
      <c r="B145" s="1508" t="s">
        <v>562</v>
      </c>
      <c r="C145" s="1500">
        <v>5531</v>
      </c>
    </row>
    <row r="146" spans="1:3" ht="15.5">
      <c r="A146" s="1500">
        <v>5532</v>
      </c>
      <c r="B146" s="1512" t="s">
        <v>563</v>
      </c>
      <c r="C146" s="1500">
        <v>5532</v>
      </c>
    </row>
    <row r="147" spans="1:3" ht="15.5">
      <c r="A147" s="1500">
        <v>5533</v>
      </c>
      <c r="B147" s="1512" t="s">
        <v>564</v>
      </c>
      <c r="C147" s="1500">
        <v>5533</v>
      </c>
    </row>
    <row r="148" spans="1:3" ht="15.5">
      <c r="A148" s="1513">
        <v>5534</v>
      </c>
      <c r="B148" s="1512" t="s">
        <v>565</v>
      </c>
      <c r="C148" s="1513">
        <v>5534</v>
      </c>
    </row>
    <row r="149" spans="1:3" ht="15.5">
      <c r="A149" s="1513">
        <v>5535</v>
      </c>
      <c r="B149" s="1512" t="s">
        <v>566</v>
      </c>
      <c r="C149" s="1513">
        <v>5535</v>
      </c>
    </row>
    <row r="150" spans="1:3" ht="15.5">
      <c r="A150" s="1500">
        <v>5538</v>
      </c>
      <c r="B150" s="1508" t="s">
        <v>567</v>
      </c>
      <c r="C150" s="1500">
        <v>5538</v>
      </c>
    </row>
    <row r="151" spans="1:3" ht="15.5">
      <c r="A151" s="1500">
        <v>5540</v>
      </c>
      <c r="B151" s="1512" t="s">
        <v>568</v>
      </c>
      <c r="C151" s="1500">
        <v>5540</v>
      </c>
    </row>
    <row r="152" spans="1:3" ht="15.5">
      <c r="A152" s="1500">
        <v>5541</v>
      </c>
      <c r="B152" s="1512" t="s">
        <v>569</v>
      </c>
      <c r="C152" s="1500">
        <v>5541</v>
      </c>
    </row>
    <row r="153" spans="1:3" ht="15.5">
      <c r="A153" s="1500">
        <v>5545</v>
      </c>
      <c r="B153" s="1512" t="s">
        <v>570</v>
      </c>
      <c r="C153" s="1500">
        <v>5545</v>
      </c>
    </row>
    <row r="154" spans="1:3" ht="15.5">
      <c r="A154" s="1500">
        <v>5546</v>
      </c>
      <c r="B154" s="1512" t="s">
        <v>571</v>
      </c>
      <c r="C154" s="1500">
        <v>5546</v>
      </c>
    </row>
    <row r="155" spans="1:3" ht="15.5">
      <c r="A155" s="1500">
        <v>5547</v>
      </c>
      <c r="B155" s="1512" t="s">
        <v>572</v>
      </c>
      <c r="C155" s="1500">
        <v>5547</v>
      </c>
    </row>
    <row r="156" spans="1:3" ht="15.5">
      <c r="A156" s="1500">
        <v>5548</v>
      </c>
      <c r="B156" s="1512" t="s">
        <v>573</v>
      </c>
      <c r="C156" s="1500">
        <v>5548</v>
      </c>
    </row>
    <row r="157" spans="1:3" ht="15.5">
      <c r="A157" s="1500">
        <v>5550</v>
      </c>
      <c r="B157" s="1512" t="s">
        <v>574</v>
      </c>
      <c r="C157" s="1500">
        <v>5550</v>
      </c>
    </row>
    <row r="158" spans="1:3" ht="15.5">
      <c r="A158" s="1500">
        <v>5551</v>
      </c>
      <c r="B158" s="1512" t="s">
        <v>575</v>
      </c>
      <c r="C158" s="1500">
        <v>5551</v>
      </c>
    </row>
    <row r="159" spans="1:3" ht="15.5">
      <c r="A159" s="1500">
        <v>5553</v>
      </c>
      <c r="B159" s="1512" t="s">
        <v>576</v>
      </c>
      <c r="C159" s="1500">
        <v>5553</v>
      </c>
    </row>
    <row r="160" spans="1:3" ht="15.5">
      <c r="A160" s="1500">
        <v>5554</v>
      </c>
      <c r="B160" s="1508" t="s">
        <v>577</v>
      </c>
      <c r="C160" s="1500">
        <v>5554</v>
      </c>
    </row>
    <row r="161" spans="1:3" ht="15.5">
      <c r="A161" s="1500">
        <v>5556</v>
      </c>
      <c r="B161" s="1504" t="s">
        <v>578</v>
      </c>
      <c r="C161" s="1500">
        <v>5556</v>
      </c>
    </row>
    <row r="162" spans="1:3" ht="15.5">
      <c r="A162" s="1500">
        <v>5561</v>
      </c>
      <c r="B162" s="1514" t="s">
        <v>2010</v>
      </c>
      <c r="C162" s="1500">
        <v>5561</v>
      </c>
    </row>
    <row r="163" spans="1:3" ht="15.5">
      <c r="A163" s="1500">
        <v>5562</v>
      </c>
      <c r="B163" s="1514" t="s">
        <v>2011</v>
      </c>
      <c r="C163" s="1500">
        <v>5562</v>
      </c>
    </row>
    <row r="164" spans="1:3" ht="15.5">
      <c r="A164" s="1500">
        <v>5588</v>
      </c>
      <c r="B164" s="1503" t="s">
        <v>579</v>
      </c>
      <c r="C164" s="1500">
        <v>5588</v>
      </c>
    </row>
    <row r="165" spans="1:3" ht="15.5">
      <c r="A165" s="1500">
        <v>5589</v>
      </c>
      <c r="B165" s="1503" t="s">
        <v>580</v>
      </c>
      <c r="C165" s="1500">
        <v>5589</v>
      </c>
    </row>
    <row r="166" spans="1:3" ht="15.5">
      <c r="A166" s="1500">
        <v>6601</v>
      </c>
      <c r="B166" s="1503" t="s">
        <v>581</v>
      </c>
      <c r="C166" s="1500">
        <v>6601</v>
      </c>
    </row>
    <row r="167" spans="1:3" ht="15.5">
      <c r="A167" s="1500">
        <v>6602</v>
      </c>
      <c r="B167" s="1504" t="s">
        <v>582</v>
      </c>
      <c r="C167" s="1500">
        <v>6602</v>
      </c>
    </row>
    <row r="168" spans="1:3" ht="15.5">
      <c r="A168" s="1500">
        <v>6603</v>
      </c>
      <c r="B168" s="1504" t="s">
        <v>583</v>
      </c>
      <c r="C168" s="1500">
        <v>6603</v>
      </c>
    </row>
    <row r="169" spans="1:3" ht="15.5">
      <c r="A169" s="1500">
        <v>6604</v>
      </c>
      <c r="B169" s="1504" t="s">
        <v>584</v>
      </c>
      <c r="C169" s="1500">
        <v>6604</v>
      </c>
    </row>
    <row r="170" spans="1:3" ht="15.5">
      <c r="A170" s="1500">
        <v>6605</v>
      </c>
      <c r="B170" s="1504" t="s">
        <v>585</v>
      </c>
      <c r="C170" s="1500">
        <v>6605</v>
      </c>
    </row>
    <row r="171" spans="1:3" ht="15.5">
      <c r="A171" s="1513">
        <v>6606</v>
      </c>
      <c r="B171" s="1506" t="s">
        <v>586</v>
      </c>
      <c r="C171" s="1513">
        <v>6606</v>
      </c>
    </row>
    <row r="172" spans="1:3" ht="15.5">
      <c r="A172" s="1500">
        <v>6618</v>
      </c>
      <c r="B172" s="1503" t="s">
        <v>587</v>
      </c>
      <c r="C172" s="1500">
        <v>6618</v>
      </c>
    </row>
    <row r="173" spans="1:3" ht="15.5">
      <c r="A173" s="1500">
        <v>6619</v>
      </c>
      <c r="B173" s="1504" t="s">
        <v>588</v>
      </c>
      <c r="C173" s="1500">
        <v>6619</v>
      </c>
    </row>
    <row r="174" spans="1:3" ht="15.5">
      <c r="A174" s="1500">
        <v>6621</v>
      </c>
      <c r="B174" s="1503" t="s">
        <v>589</v>
      </c>
      <c r="C174" s="1500">
        <v>6621</v>
      </c>
    </row>
    <row r="175" spans="1:3" ht="15.5">
      <c r="A175" s="1500">
        <v>6622</v>
      </c>
      <c r="B175" s="1504" t="s">
        <v>590</v>
      </c>
      <c r="C175" s="1500">
        <v>6622</v>
      </c>
    </row>
    <row r="176" spans="1:3" ht="15.5">
      <c r="A176" s="1500">
        <v>6623</v>
      </c>
      <c r="B176" s="1504" t="s">
        <v>591</v>
      </c>
      <c r="C176" s="1500">
        <v>6623</v>
      </c>
    </row>
    <row r="177" spans="1:3" ht="15.5">
      <c r="A177" s="1500">
        <v>6624</v>
      </c>
      <c r="B177" s="1504" t="s">
        <v>592</v>
      </c>
      <c r="C177" s="1500">
        <v>6624</v>
      </c>
    </row>
    <row r="178" spans="1:3" ht="15.5">
      <c r="A178" s="1500">
        <v>6625</v>
      </c>
      <c r="B178" s="1505" t="s">
        <v>593</v>
      </c>
      <c r="C178" s="1500">
        <v>6625</v>
      </c>
    </row>
    <row r="179" spans="1:3" ht="15.5">
      <c r="A179" s="1500">
        <v>6626</v>
      </c>
      <c r="B179" s="1505" t="s">
        <v>482</v>
      </c>
      <c r="C179" s="1500">
        <v>6626</v>
      </c>
    </row>
    <row r="180" spans="1:3" ht="15.5">
      <c r="A180" s="1500">
        <v>6627</v>
      </c>
      <c r="B180" s="1505" t="s">
        <v>483</v>
      </c>
      <c r="C180" s="1500">
        <v>6627</v>
      </c>
    </row>
    <row r="181" spans="1:3" ht="15.5">
      <c r="A181" s="1500">
        <v>6628</v>
      </c>
      <c r="B181" s="1511" t="s">
        <v>484</v>
      </c>
      <c r="C181" s="1500">
        <v>6628</v>
      </c>
    </row>
    <row r="182" spans="1:3" ht="15.5">
      <c r="A182" s="1500">
        <v>6629</v>
      </c>
      <c r="B182" s="1514" t="s">
        <v>485</v>
      </c>
      <c r="C182" s="1500">
        <v>6629</v>
      </c>
    </row>
    <row r="183" spans="1:3" ht="15.5">
      <c r="A183" s="1515">
        <v>7701</v>
      </c>
      <c r="B183" s="1503" t="s">
        <v>486</v>
      </c>
      <c r="C183" s="1515">
        <v>7701</v>
      </c>
    </row>
    <row r="184" spans="1:3" ht="15.5">
      <c r="A184" s="1500">
        <v>7708</v>
      </c>
      <c r="B184" s="1503" t="s">
        <v>487</v>
      </c>
      <c r="C184" s="1500">
        <v>7708</v>
      </c>
    </row>
    <row r="185" spans="1:3" ht="15.5">
      <c r="A185" s="1500">
        <v>7711</v>
      </c>
      <c r="B185" s="1506" t="s">
        <v>488</v>
      </c>
      <c r="C185" s="1500">
        <v>7711</v>
      </c>
    </row>
    <row r="186" spans="1:3" ht="15.5">
      <c r="A186" s="1500">
        <v>7712</v>
      </c>
      <c r="B186" s="1503" t="s">
        <v>489</v>
      </c>
      <c r="C186" s="1500">
        <v>7712</v>
      </c>
    </row>
    <row r="187" spans="1:3" ht="15.5">
      <c r="A187" s="1500">
        <v>7713</v>
      </c>
      <c r="B187" s="1516" t="s">
        <v>490</v>
      </c>
      <c r="C187" s="1500">
        <v>7713</v>
      </c>
    </row>
    <row r="188" spans="1:3" ht="15.5">
      <c r="A188" s="1500">
        <v>7714</v>
      </c>
      <c r="B188" s="1502" t="s">
        <v>491</v>
      </c>
      <c r="C188" s="1500">
        <v>7714</v>
      </c>
    </row>
    <row r="189" spans="1:3" ht="15.5">
      <c r="A189" s="1500">
        <v>7718</v>
      </c>
      <c r="B189" s="1503" t="s">
        <v>492</v>
      </c>
      <c r="C189" s="1500">
        <v>7718</v>
      </c>
    </row>
    <row r="190" spans="1:3" ht="15.5">
      <c r="A190" s="1500">
        <v>7719</v>
      </c>
      <c r="B190" s="1504" t="s">
        <v>493</v>
      </c>
      <c r="C190" s="1500">
        <v>7719</v>
      </c>
    </row>
    <row r="191" spans="1:3" ht="15.5">
      <c r="A191" s="1500">
        <v>7731</v>
      </c>
      <c r="B191" s="1503" t="s">
        <v>494</v>
      </c>
      <c r="C191" s="1500">
        <v>7731</v>
      </c>
    </row>
    <row r="192" spans="1:3" ht="15.5">
      <c r="A192" s="1500">
        <v>7732</v>
      </c>
      <c r="B192" s="1504" t="s">
        <v>495</v>
      </c>
      <c r="C192" s="1500">
        <v>7732</v>
      </c>
    </row>
    <row r="193" spans="1:3" ht="15.5">
      <c r="A193" s="1500">
        <v>7733</v>
      </c>
      <c r="B193" s="1504" t="s">
        <v>496</v>
      </c>
      <c r="C193" s="1500">
        <v>7733</v>
      </c>
    </row>
    <row r="194" spans="1:3" ht="15.5">
      <c r="A194" s="1500">
        <v>7735</v>
      </c>
      <c r="B194" s="1504" t="s">
        <v>497</v>
      </c>
      <c r="C194" s="1500">
        <v>7735</v>
      </c>
    </row>
    <row r="195" spans="1:3" ht="15.5">
      <c r="A195" s="1500">
        <v>7736</v>
      </c>
      <c r="B195" s="1503" t="s">
        <v>498</v>
      </c>
      <c r="C195" s="1500">
        <v>7736</v>
      </c>
    </row>
    <row r="196" spans="1:3" ht="15.5">
      <c r="A196" s="1500">
        <v>7737</v>
      </c>
      <c r="B196" s="1504" t="s">
        <v>499</v>
      </c>
      <c r="C196" s="1500">
        <v>7737</v>
      </c>
    </row>
    <row r="197" spans="1:3" ht="15.5">
      <c r="A197" s="1500">
        <v>7738</v>
      </c>
      <c r="B197" s="1504" t="s">
        <v>500</v>
      </c>
      <c r="C197" s="1500">
        <v>7738</v>
      </c>
    </row>
    <row r="198" spans="1:3" ht="15.5">
      <c r="A198" s="1500">
        <v>7739</v>
      </c>
      <c r="B198" s="1508" t="s">
        <v>501</v>
      </c>
      <c r="C198" s="1500">
        <v>7739</v>
      </c>
    </row>
    <row r="199" spans="1:3" ht="15.5">
      <c r="A199" s="1500">
        <v>7740</v>
      </c>
      <c r="B199" s="1508" t="s">
        <v>502</v>
      </c>
      <c r="C199" s="1500">
        <v>7740</v>
      </c>
    </row>
    <row r="200" spans="1:3" ht="15.5">
      <c r="A200" s="1500">
        <v>7741</v>
      </c>
      <c r="B200" s="1504" t="s">
        <v>503</v>
      </c>
      <c r="C200" s="1500">
        <v>7741</v>
      </c>
    </row>
    <row r="201" spans="1:3" ht="15.5">
      <c r="A201" s="1500">
        <v>7742</v>
      </c>
      <c r="B201" s="1504" t="s">
        <v>504</v>
      </c>
      <c r="C201" s="1500">
        <v>7742</v>
      </c>
    </row>
    <row r="202" spans="1:3" ht="15.5">
      <c r="A202" s="1500">
        <v>7743</v>
      </c>
      <c r="B202" s="1504" t="s">
        <v>505</v>
      </c>
      <c r="C202" s="1500">
        <v>7743</v>
      </c>
    </row>
    <row r="203" spans="1:3" ht="15.5">
      <c r="A203" s="1500">
        <v>7744</v>
      </c>
      <c r="B203" s="1514" t="s">
        <v>506</v>
      </c>
      <c r="C203" s="1500">
        <v>7744</v>
      </c>
    </row>
    <row r="204" spans="1:3" ht="15.5">
      <c r="A204" s="1500">
        <v>7745</v>
      </c>
      <c r="B204" s="1504" t="s">
        <v>507</v>
      </c>
      <c r="C204" s="1500">
        <v>7745</v>
      </c>
    </row>
    <row r="205" spans="1:3" ht="15.5">
      <c r="A205" s="1500">
        <v>7746</v>
      </c>
      <c r="B205" s="1504" t="s">
        <v>508</v>
      </c>
      <c r="C205" s="1500">
        <v>7746</v>
      </c>
    </row>
    <row r="206" spans="1:3" ht="15.5">
      <c r="A206" s="1500">
        <v>7747</v>
      </c>
      <c r="B206" s="1503" t="s">
        <v>509</v>
      </c>
      <c r="C206" s="1500">
        <v>7747</v>
      </c>
    </row>
    <row r="207" spans="1:3" ht="15.5">
      <c r="A207" s="1500">
        <v>7748</v>
      </c>
      <c r="B207" s="1506" t="s">
        <v>510</v>
      </c>
      <c r="C207" s="1500">
        <v>7748</v>
      </c>
    </row>
    <row r="208" spans="1:3" ht="15.5">
      <c r="A208" s="1500">
        <v>7751</v>
      </c>
      <c r="B208" s="1504" t="s">
        <v>511</v>
      </c>
      <c r="C208" s="1500">
        <v>7751</v>
      </c>
    </row>
    <row r="209" spans="1:3" ht="15.5">
      <c r="A209" s="1500">
        <v>7752</v>
      </c>
      <c r="B209" s="1504" t="s">
        <v>512</v>
      </c>
      <c r="C209" s="1500">
        <v>7752</v>
      </c>
    </row>
    <row r="210" spans="1:3" ht="15.5">
      <c r="A210" s="1500">
        <v>7755</v>
      </c>
      <c r="B210" s="1505" t="s">
        <v>89</v>
      </c>
      <c r="C210" s="1500">
        <v>7755</v>
      </c>
    </row>
    <row r="211" spans="1:3" ht="15.5">
      <c r="A211" s="1500">
        <v>7758</v>
      </c>
      <c r="B211" s="1503" t="s">
        <v>90</v>
      </c>
      <c r="C211" s="1500">
        <v>7758</v>
      </c>
    </row>
    <row r="212" spans="1:3" ht="15.5">
      <c r="A212" s="1500">
        <v>7759</v>
      </c>
      <c r="B212" s="1504" t="s">
        <v>91</v>
      </c>
      <c r="C212" s="1500">
        <v>7759</v>
      </c>
    </row>
    <row r="213" spans="1:3" ht="15.5">
      <c r="A213" s="1500">
        <v>7761</v>
      </c>
      <c r="B213" s="1503" t="s">
        <v>92</v>
      </c>
      <c r="C213" s="1500">
        <v>7761</v>
      </c>
    </row>
    <row r="214" spans="1:3" ht="15.5">
      <c r="A214" s="1500">
        <v>7762</v>
      </c>
      <c r="B214" s="1503" t="s">
        <v>93</v>
      </c>
      <c r="C214" s="1500">
        <v>7762</v>
      </c>
    </row>
    <row r="215" spans="1:3" ht="15.5">
      <c r="A215" s="1500">
        <v>7768</v>
      </c>
      <c r="B215" s="1503" t="s">
        <v>94</v>
      </c>
      <c r="C215" s="1500">
        <v>7768</v>
      </c>
    </row>
    <row r="216" spans="1:3" ht="15.5">
      <c r="A216" s="1500">
        <v>8801</v>
      </c>
      <c r="B216" s="1506" t="s">
        <v>95</v>
      </c>
      <c r="C216" s="1500">
        <v>8801</v>
      </c>
    </row>
    <row r="217" spans="1:3" ht="15.5">
      <c r="A217" s="1500">
        <v>8802</v>
      </c>
      <c r="B217" s="1503" t="s">
        <v>96</v>
      </c>
      <c r="C217" s="1500">
        <v>8802</v>
      </c>
    </row>
    <row r="218" spans="1:3" ht="15.5">
      <c r="A218" s="1500">
        <v>8803</v>
      </c>
      <c r="B218" s="1503" t="s">
        <v>97</v>
      </c>
      <c r="C218" s="1500">
        <v>8803</v>
      </c>
    </row>
    <row r="219" spans="1:3" ht="15.5">
      <c r="A219" s="1500">
        <v>8804</v>
      </c>
      <c r="B219" s="1503" t="s">
        <v>98</v>
      </c>
      <c r="C219" s="1500">
        <v>8804</v>
      </c>
    </row>
    <row r="220" spans="1:3" ht="15.5">
      <c r="A220" s="1500">
        <v>8805</v>
      </c>
      <c r="B220" s="1505" t="s">
        <v>99</v>
      </c>
      <c r="C220" s="1500">
        <v>8805</v>
      </c>
    </row>
    <row r="221" spans="1:3" ht="15.5">
      <c r="A221" s="1500">
        <v>8807</v>
      </c>
      <c r="B221" s="1511" t="s">
        <v>100</v>
      </c>
      <c r="C221" s="1500">
        <v>8807</v>
      </c>
    </row>
    <row r="222" spans="1:3" ht="15.5">
      <c r="A222" s="1500">
        <v>8808</v>
      </c>
      <c r="B222" s="1504" t="s">
        <v>101</v>
      </c>
      <c r="C222" s="1500">
        <v>8808</v>
      </c>
    </row>
    <row r="223" spans="1:3" ht="15.5">
      <c r="A223" s="1500">
        <v>8809</v>
      </c>
      <c r="B223" s="1504" t="s">
        <v>102</v>
      </c>
      <c r="C223" s="1500">
        <v>8809</v>
      </c>
    </row>
    <row r="224" spans="1:3" ht="15.5">
      <c r="A224" s="1500">
        <v>8811</v>
      </c>
      <c r="B224" s="1503" t="s">
        <v>103</v>
      </c>
      <c r="C224" s="1500">
        <v>8811</v>
      </c>
    </row>
    <row r="225" spans="1:3" ht="15.5">
      <c r="A225" s="1500">
        <v>8813</v>
      </c>
      <c r="B225" s="1504" t="s">
        <v>104</v>
      </c>
      <c r="C225" s="1500">
        <v>8813</v>
      </c>
    </row>
    <row r="226" spans="1:3" ht="15.5">
      <c r="A226" s="1500">
        <v>8814</v>
      </c>
      <c r="B226" s="1503" t="s">
        <v>105</v>
      </c>
      <c r="C226" s="1500">
        <v>8814</v>
      </c>
    </row>
    <row r="227" spans="1:3" ht="15.5">
      <c r="A227" s="1500">
        <v>8815</v>
      </c>
      <c r="B227" s="1503" t="s">
        <v>106</v>
      </c>
      <c r="C227" s="1500">
        <v>8815</v>
      </c>
    </row>
    <row r="228" spans="1:3" ht="15.5">
      <c r="A228" s="1500">
        <v>8816</v>
      </c>
      <c r="B228" s="1504" t="s">
        <v>107</v>
      </c>
      <c r="C228" s="1500">
        <v>8816</v>
      </c>
    </row>
    <row r="229" spans="1:3" ht="15.5">
      <c r="A229" s="1500">
        <v>8817</v>
      </c>
      <c r="B229" s="1504" t="s">
        <v>108</v>
      </c>
      <c r="C229" s="1500">
        <v>8817</v>
      </c>
    </row>
    <row r="230" spans="1:3" ht="15.5">
      <c r="A230" s="1500">
        <v>8821</v>
      </c>
      <c r="B230" s="1504" t="s">
        <v>109</v>
      </c>
      <c r="C230" s="1500">
        <v>8821</v>
      </c>
    </row>
    <row r="231" spans="1:3" ht="15.5">
      <c r="A231" s="1500">
        <v>8824</v>
      </c>
      <c r="B231" s="1506" t="s">
        <v>110</v>
      </c>
      <c r="C231" s="1500">
        <v>8824</v>
      </c>
    </row>
    <row r="232" spans="1:3" ht="15.5">
      <c r="A232" s="1500">
        <v>8825</v>
      </c>
      <c r="B232" s="1506" t="s">
        <v>111</v>
      </c>
      <c r="C232" s="1500">
        <v>8825</v>
      </c>
    </row>
    <row r="233" spans="1:3" ht="15.5">
      <c r="A233" s="1500">
        <v>8826</v>
      </c>
      <c r="B233" s="1506" t="s">
        <v>112</v>
      </c>
      <c r="C233" s="1500">
        <v>8826</v>
      </c>
    </row>
    <row r="234" spans="1:3" ht="15.5">
      <c r="A234" s="1500">
        <v>8827</v>
      </c>
      <c r="B234" s="1506" t="s">
        <v>113</v>
      </c>
      <c r="C234" s="1500">
        <v>8827</v>
      </c>
    </row>
    <row r="235" spans="1:3" ht="15.5">
      <c r="A235" s="1500">
        <v>8828</v>
      </c>
      <c r="B235" s="1503" t="s">
        <v>114</v>
      </c>
      <c r="C235" s="1500">
        <v>8828</v>
      </c>
    </row>
    <row r="236" spans="1:3" ht="15.5">
      <c r="A236" s="1500">
        <v>8829</v>
      </c>
      <c r="B236" s="1503" t="s">
        <v>115</v>
      </c>
      <c r="C236" s="1500">
        <v>8829</v>
      </c>
    </row>
    <row r="237" spans="1:3" ht="15.5">
      <c r="A237" s="1500">
        <v>8831</v>
      </c>
      <c r="B237" s="1503" t="s">
        <v>116</v>
      </c>
      <c r="C237" s="1500">
        <v>8831</v>
      </c>
    </row>
    <row r="238" spans="1:3" ht="15.5">
      <c r="A238" s="1500">
        <v>8832</v>
      </c>
      <c r="B238" s="1504" t="s">
        <v>117</v>
      </c>
      <c r="C238" s="1500">
        <v>8832</v>
      </c>
    </row>
    <row r="239" spans="1:3" ht="15.5">
      <c r="A239" s="1500">
        <v>8833</v>
      </c>
      <c r="B239" s="1503" t="s">
        <v>118</v>
      </c>
      <c r="C239" s="1500">
        <v>8833</v>
      </c>
    </row>
    <row r="240" spans="1:3" ht="15.5">
      <c r="A240" s="1500">
        <v>8834</v>
      </c>
      <c r="B240" s="1504" t="s">
        <v>119</v>
      </c>
      <c r="C240" s="1500">
        <v>8834</v>
      </c>
    </row>
    <row r="241" spans="1:3" ht="15.5">
      <c r="A241" s="1500">
        <v>8835</v>
      </c>
      <c r="B241" s="1504" t="s">
        <v>598</v>
      </c>
      <c r="C241" s="1500">
        <v>8835</v>
      </c>
    </row>
    <row r="242" spans="1:3" ht="15.5">
      <c r="A242" s="1500">
        <v>8836</v>
      </c>
      <c r="B242" s="1503" t="s">
        <v>599</v>
      </c>
      <c r="C242" s="1500">
        <v>8836</v>
      </c>
    </row>
    <row r="243" spans="1:3" ht="15.5">
      <c r="A243" s="1500">
        <v>8837</v>
      </c>
      <c r="B243" s="1503" t="s">
        <v>600</v>
      </c>
      <c r="C243" s="1500">
        <v>8837</v>
      </c>
    </row>
    <row r="244" spans="1:3" ht="15.5">
      <c r="A244" s="1500">
        <v>8838</v>
      </c>
      <c r="B244" s="1503" t="s">
        <v>601</v>
      </c>
      <c r="C244" s="1500">
        <v>8838</v>
      </c>
    </row>
    <row r="245" spans="1:3" ht="15.5">
      <c r="A245" s="1500">
        <v>8839</v>
      </c>
      <c r="B245" s="1504" t="s">
        <v>602</v>
      </c>
      <c r="C245" s="1500">
        <v>8839</v>
      </c>
    </row>
    <row r="246" spans="1:3" ht="15.5">
      <c r="A246" s="1500">
        <v>8845</v>
      </c>
      <c r="B246" s="1505" t="s">
        <v>603</v>
      </c>
      <c r="C246" s="1500">
        <v>8845</v>
      </c>
    </row>
    <row r="247" spans="1:3" ht="15.5">
      <c r="A247" s="1500">
        <v>8848</v>
      </c>
      <c r="B247" s="1511" t="s">
        <v>604</v>
      </c>
      <c r="C247" s="1500">
        <v>8848</v>
      </c>
    </row>
    <row r="248" spans="1:3" ht="15.5">
      <c r="A248" s="1500">
        <v>8849</v>
      </c>
      <c r="B248" s="1503" t="s">
        <v>605</v>
      </c>
      <c r="C248" s="1500">
        <v>8849</v>
      </c>
    </row>
    <row r="249" spans="1:3" ht="15.5">
      <c r="A249" s="1500">
        <v>8851</v>
      </c>
      <c r="B249" s="1503" t="s">
        <v>606</v>
      </c>
      <c r="C249" s="1500">
        <v>8851</v>
      </c>
    </row>
    <row r="250" spans="1:3" ht="15.5">
      <c r="A250" s="1500">
        <v>8852</v>
      </c>
      <c r="B250" s="1503" t="s">
        <v>607</v>
      </c>
      <c r="C250" s="1500">
        <v>8852</v>
      </c>
    </row>
    <row r="251" spans="1:3" ht="15.5">
      <c r="A251" s="1500">
        <v>8853</v>
      </c>
      <c r="B251" s="1503" t="s">
        <v>608</v>
      </c>
      <c r="C251" s="1500">
        <v>8853</v>
      </c>
    </row>
    <row r="252" spans="1:3" ht="15.5">
      <c r="A252" s="1500">
        <v>8855</v>
      </c>
      <c r="B252" s="1505" t="s">
        <v>609</v>
      </c>
      <c r="C252" s="1500">
        <v>8855</v>
      </c>
    </row>
    <row r="253" spans="1:3" ht="15.5">
      <c r="A253" s="1500">
        <v>8858</v>
      </c>
      <c r="B253" s="1514" t="s">
        <v>610</v>
      </c>
      <c r="C253" s="1500">
        <v>8858</v>
      </c>
    </row>
    <row r="254" spans="1:3" ht="15.5">
      <c r="A254" s="1500">
        <v>8859</v>
      </c>
      <c r="B254" s="1504" t="s">
        <v>611</v>
      </c>
      <c r="C254" s="1500">
        <v>8859</v>
      </c>
    </row>
    <row r="255" spans="1:3" ht="15.5">
      <c r="A255" s="1500">
        <v>8861</v>
      </c>
      <c r="B255" s="1503" t="s">
        <v>612</v>
      </c>
      <c r="C255" s="1500">
        <v>8861</v>
      </c>
    </row>
    <row r="256" spans="1:3" ht="15.5">
      <c r="A256" s="1500">
        <v>8862</v>
      </c>
      <c r="B256" s="1504" t="s">
        <v>613</v>
      </c>
      <c r="C256" s="1500">
        <v>8862</v>
      </c>
    </row>
    <row r="257" spans="1:3" ht="15.5">
      <c r="A257" s="1500">
        <v>8863</v>
      </c>
      <c r="B257" s="1504" t="s">
        <v>614</v>
      </c>
      <c r="C257" s="1500">
        <v>8863</v>
      </c>
    </row>
    <row r="258" spans="1:3" ht="15.5">
      <c r="A258" s="1500">
        <v>8864</v>
      </c>
      <c r="B258" s="1503" t="s">
        <v>615</v>
      </c>
      <c r="C258" s="1500">
        <v>8864</v>
      </c>
    </row>
    <row r="259" spans="1:3" ht="15.5">
      <c r="A259" s="1500">
        <v>8865</v>
      </c>
      <c r="B259" s="1504" t="s">
        <v>616</v>
      </c>
      <c r="C259" s="1500">
        <v>8865</v>
      </c>
    </row>
    <row r="260" spans="1:3" ht="15.5">
      <c r="A260" s="1500">
        <v>8866</v>
      </c>
      <c r="B260" s="1504" t="s">
        <v>44</v>
      </c>
      <c r="C260" s="1500">
        <v>8866</v>
      </c>
    </row>
    <row r="261" spans="1:3" ht="15.5">
      <c r="A261" s="1500">
        <v>8867</v>
      </c>
      <c r="B261" s="1504" t="s">
        <v>45</v>
      </c>
      <c r="C261" s="1500">
        <v>8867</v>
      </c>
    </row>
    <row r="262" spans="1:3" ht="15.5">
      <c r="A262" s="1500">
        <v>8868</v>
      </c>
      <c r="B262" s="1504" t="s">
        <v>46</v>
      </c>
      <c r="C262" s="1500">
        <v>8868</v>
      </c>
    </row>
    <row r="263" spans="1:3" ht="15.5">
      <c r="A263" s="1500">
        <v>8869</v>
      </c>
      <c r="B263" s="1503" t="s">
        <v>47</v>
      </c>
      <c r="C263" s="1500">
        <v>8869</v>
      </c>
    </row>
    <row r="264" spans="1:3" ht="15.5">
      <c r="A264" s="1500">
        <v>8871</v>
      </c>
      <c r="B264" s="1504" t="s">
        <v>48</v>
      </c>
      <c r="C264" s="1500">
        <v>8871</v>
      </c>
    </row>
    <row r="265" spans="1:3" ht="15.5">
      <c r="A265" s="1500">
        <v>8872</v>
      </c>
      <c r="B265" s="1504" t="s">
        <v>624</v>
      </c>
      <c r="C265" s="1500">
        <v>8872</v>
      </c>
    </row>
    <row r="266" spans="1:3" ht="15.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5">
      <c r="A268" s="1500">
        <v>8876</v>
      </c>
      <c r="B268" s="1504" t="s">
        <v>627</v>
      </c>
      <c r="C268" s="1500">
        <v>8876</v>
      </c>
    </row>
    <row r="269" spans="1:3" ht="15.5">
      <c r="A269" s="1500">
        <v>8877</v>
      </c>
      <c r="B269" s="1503" t="s">
        <v>628</v>
      </c>
      <c r="C269" s="1500">
        <v>8877</v>
      </c>
    </row>
    <row r="270" spans="1:3" ht="15.5">
      <c r="A270" s="1500">
        <v>8878</v>
      </c>
      <c r="B270" s="1514" t="s">
        <v>629</v>
      </c>
      <c r="C270" s="1500">
        <v>8878</v>
      </c>
    </row>
    <row r="271" spans="1:3" ht="15.5">
      <c r="A271" s="1500">
        <v>8885</v>
      </c>
      <c r="B271" s="1506" t="s">
        <v>630</v>
      </c>
      <c r="C271" s="1500">
        <v>8885</v>
      </c>
    </row>
    <row r="272" spans="1:3" ht="15.5">
      <c r="A272" s="1500">
        <v>8888</v>
      </c>
      <c r="B272" s="1503" t="s">
        <v>631</v>
      </c>
      <c r="C272" s="1500">
        <v>8888</v>
      </c>
    </row>
    <row r="273" spans="1:3" ht="15.5">
      <c r="A273" s="1500">
        <v>8897</v>
      </c>
      <c r="B273" s="1503" t="s">
        <v>632</v>
      </c>
      <c r="C273" s="1500">
        <v>8897</v>
      </c>
    </row>
    <row r="274" spans="1:3" ht="15.5">
      <c r="A274" s="1500">
        <v>8898</v>
      </c>
      <c r="B274" s="1503" t="s">
        <v>633</v>
      </c>
      <c r="C274" s="1500">
        <v>8898</v>
      </c>
    </row>
    <row r="275" spans="1:3" ht="15.5">
      <c r="A275" s="1500">
        <v>9910</v>
      </c>
      <c r="B275" s="1506" t="s">
        <v>634</v>
      </c>
      <c r="C275" s="1500">
        <v>9910</v>
      </c>
    </row>
    <row r="276" spans="1:3" ht="15.5">
      <c r="A276" s="1500">
        <v>9997</v>
      </c>
      <c r="B276" s="1503" t="s">
        <v>635</v>
      </c>
      <c r="C276" s="1500">
        <v>9997</v>
      </c>
    </row>
    <row r="277" spans="1:3" ht="15.5">
      <c r="A277" s="1500">
        <v>9998</v>
      </c>
      <c r="B277" s="1503" t="s">
        <v>636</v>
      </c>
      <c r="C277" s="1500">
        <v>9998</v>
      </c>
    </row>
    <row r="282" spans="1:3">
      <c r="A282" s="1489" t="s">
        <v>791</v>
      </c>
      <c r="B282" s="1490" t="s">
        <v>793</v>
      </c>
    </row>
    <row r="283" spans="1:3">
      <c r="A283" s="1518" t="s">
        <v>637</v>
      </c>
      <c r="B283" s="1519"/>
    </row>
    <row r="284" spans="1:3">
      <c r="A284" s="1518" t="s">
        <v>1212</v>
      </c>
      <c r="B284" s="1519"/>
    </row>
    <row r="285" spans="1:3">
      <c r="A285" s="1520" t="s">
        <v>1213</v>
      </c>
      <c r="B285" s="1521" t="s">
        <v>1214</v>
      </c>
    </row>
    <row r="286" spans="1:3">
      <c r="A286" s="1520" t="s">
        <v>1215</v>
      </c>
      <c r="B286" s="1521" t="s">
        <v>1216</v>
      </c>
    </row>
    <row r="287" spans="1:3">
      <c r="A287" s="1520" t="s">
        <v>1217</v>
      </c>
      <c r="B287" s="1521" t="s">
        <v>1218</v>
      </c>
    </row>
    <row r="288" spans="1:3">
      <c r="A288" s="1520" t="s">
        <v>1219</v>
      </c>
      <c r="B288" s="1521" t="s">
        <v>1220</v>
      </c>
    </row>
    <row r="289" spans="1:2">
      <c r="A289" s="1520" t="s">
        <v>1221</v>
      </c>
      <c r="B289" s="1522" t="s">
        <v>1222</v>
      </c>
    </row>
    <row r="290" spans="1:2">
      <c r="A290" s="1520" t="s">
        <v>1223</v>
      </c>
      <c r="B290" s="1521" t="s">
        <v>1224</v>
      </c>
    </row>
    <row r="291" spans="1:2">
      <c r="A291" s="1520" t="s">
        <v>1225</v>
      </c>
      <c r="B291" s="1521" t="s">
        <v>1226</v>
      </c>
    </row>
    <row r="292" spans="1:2">
      <c r="A292" s="1520" t="s">
        <v>1227</v>
      </c>
      <c r="B292" s="1522" t="s">
        <v>1228</v>
      </c>
    </row>
    <row r="293" spans="1:2">
      <c r="A293" s="1520" t="s">
        <v>1229</v>
      </c>
      <c r="B293" s="1521" t="s">
        <v>1230</v>
      </c>
    </row>
    <row r="294" spans="1:2">
      <c r="A294" s="1520" t="s">
        <v>1231</v>
      </c>
      <c r="B294" s="1521" t="s">
        <v>1232</v>
      </c>
    </row>
    <row r="295" spans="1:2">
      <c r="A295" s="1520" t="s">
        <v>1233</v>
      </c>
      <c r="B295" s="1522" t="s">
        <v>1234</v>
      </c>
    </row>
    <row r="296" spans="1:2">
      <c r="A296" s="1520" t="s">
        <v>1235</v>
      </c>
      <c r="B296" s="1523">
        <v>98315</v>
      </c>
    </row>
    <row r="297" spans="1:2">
      <c r="A297" s="1518" t="s">
        <v>1236</v>
      </c>
      <c r="B297" s="1588"/>
    </row>
    <row r="298" spans="1:2">
      <c r="A298" s="1520" t="s">
        <v>638</v>
      </c>
      <c r="B298" s="1524" t="s">
        <v>639</v>
      </c>
    </row>
    <row r="299" spans="1:2">
      <c r="A299" s="1520" t="s">
        <v>2068</v>
      </c>
      <c r="B299" s="1524" t="s">
        <v>640</v>
      </c>
    </row>
    <row r="300" spans="1:2">
      <c r="A300" s="1520" t="s">
        <v>641</v>
      </c>
      <c r="B300" s="1524" t="s">
        <v>642</v>
      </c>
    </row>
    <row r="301" spans="1:2">
      <c r="A301" s="1520" t="s">
        <v>643</v>
      </c>
      <c r="B301" s="1524" t="s">
        <v>644</v>
      </c>
    </row>
    <row r="302" spans="1:2">
      <c r="A302" s="1520" t="s">
        <v>645</v>
      </c>
      <c r="B302" s="1524" t="s">
        <v>646</v>
      </c>
    </row>
    <row r="303" spans="1:2">
      <c r="A303" s="1520" t="s">
        <v>2069</v>
      </c>
      <c r="B303" s="1524" t="s">
        <v>647</v>
      </c>
    </row>
    <row r="304" spans="1:2">
      <c r="A304" s="1520" t="s">
        <v>648</v>
      </c>
      <c r="B304" s="1524" t="s">
        <v>649</v>
      </c>
    </row>
    <row r="305" spans="1:2">
      <c r="A305" s="1520" t="s">
        <v>650</v>
      </c>
      <c r="B305" s="1524" t="s">
        <v>651</v>
      </c>
    </row>
    <row r="306" spans="1:2">
      <c r="A306" s="1520" t="s">
        <v>652</v>
      </c>
      <c r="B306" s="1524" t="s">
        <v>653</v>
      </c>
    </row>
    <row r="309" spans="1:2">
      <c r="A309" s="1489" t="s">
        <v>791</v>
      </c>
      <c r="B309" s="1490" t="s">
        <v>792</v>
      </c>
    </row>
    <row r="310" spans="1:2" ht="15">
      <c r="B310" s="1517" t="s">
        <v>1666</v>
      </c>
    </row>
    <row r="311" spans="1:2" ht="18" thickBot="1">
      <c r="B311" s="1517" t="s">
        <v>1667</v>
      </c>
    </row>
    <row r="312" spans="1:2" ht="16.5">
      <c r="A312" s="1525" t="s">
        <v>1251</v>
      </c>
      <c r="B312" s="1526" t="s">
        <v>654</v>
      </c>
    </row>
    <row r="313" spans="1:2" ht="16.5">
      <c r="A313" s="1527" t="s">
        <v>1252</v>
      </c>
      <c r="B313" s="1528" t="s">
        <v>655</v>
      </c>
    </row>
    <row r="314" spans="1:2" ht="16.5">
      <c r="A314" s="1527" t="s">
        <v>1253</v>
      </c>
      <c r="B314" s="1529" t="s">
        <v>656</v>
      </c>
    </row>
    <row r="315" spans="1:2" ht="16.5">
      <c r="A315" s="1527" t="s">
        <v>1254</v>
      </c>
      <c r="B315" s="1529" t="s">
        <v>657</v>
      </c>
    </row>
    <row r="316" spans="1:2" ht="16.5">
      <c r="A316" s="1527" t="s">
        <v>1255</v>
      </c>
      <c r="B316" s="1529" t="s">
        <v>658</v>
      </c>
    </row>
    <row r="317" spans="1:2" ht="16.5">
      <c r="A317" s="1527" t="s">
        <v>1256</v>
      </c>
      <c r="B317" s="1529" t="s">
        <v>659</v>
      </c>
    </row>
    <row r="318" spans="1:2" ht="16.5">
      <c r="A318" s="1527" t="s">
        <v>1257</v>
      </c>
      <c r="B318" s="1529" t="s">
        <v>660</v>
      </c>
    </row>
    <row r="319" spans="1:2" ht="16.5">
      <c r="A319" s="1527" t="s">
        <v>1258</v>
      </c>
      <c r="B319" s="1529" t="s">
        <v>661</v>
      </c>
    </row>
    <row r="320" spans="1:2" ht="16.5">
      <c r="A320" s="1527" t="s">
        <v>1259</v>
      </c>
      <c r="B320" s="1529" t="s">
        <v>662</v>
      </c>
    </row>
    <row r="321" spans="1:2" ht="16.5">
      <c r="A321" s="1527" t="s">
        <v>1260</v>
      </c>
      <c r="B321" s="1529" t="s">
        <v>663</v>
      </c>
    </row>
    <row r="322" spans="1:2" ht="16.5">
      <c r="A322" s="1527" t="s">
        <v>1261</v>
      </c>
      <c r="B322" s="1529" t="s">
        <v>664</v>
      </c>
    </row>
    <row r="323" spans="1:2" ht="16.5">
      <c r="A323" s="1527" t="s">
        <v>1262</v>
      </c>
      <c r="B323" s="1530" t="s">
        <v>665</v>
      </c>
    </row>
    <row r="324" spans="1:2" ht="16.5">
      <c r="A324" s="1527" t="s">
        <v>1263</v>
      </c>
      <c r="B324" s="1530" t="s">
        <v>666</v>
      </c>
    </row>
    <row r="325" spans="1:2" ht="16.5">
      <c r="A325" s="1527" t="s">
        <v>1264</v>
      </c>
      <c r="B325" s="1529" t="s">
        <v>667</v>
      </c>
    </row>
    <row r="326" spans="1:2" ht="16.5">
      <c r="A326" s="1527" t="s">
        <v>1265</v>
      </c>
      <c r="B326" s="1529" t="s">
        <v>668</v>
      </c>
    </row>
    <row r="327" spans="1:2" ht="16.5">
      <c r="A327" s="1527" t="s">
        <v>1266</v>
      </c>
      <c r="B327" s="1529" t="s">
        <v>669</v>
      </c>
    </row>
    <row r="328" spans="1:2" ht="16.5">
      <c r="A328" s="1527" t="s">
        <v>1267</v>
      </c>
      <c r="B328" s="1529" t="s">
        <v>1237</v>
      </c>
    </row>
    <row r="329" spans="1:2" ht="16.5">
      <c r="A329" s="1527" t="s">
        <v>1268</v>
      </c>
      <c r="B329" s="1529" t="s">
        <v>1238</v>
      </c>
    </row>
    <row r="330" spans="1:2" ht="16.5">
      <c r="A330" s="1527" t="s">
        <v>1269</v>
      </c>
      <c r="B330" s="1529" t="s">
        <v>670</v>
      </c>
    </row>
    <row r="331" spans="1:2" ht="16.5">
      <c r="A331" s="1527" t="s">
        <v>1270</v>
      </c>
      <c r="B331" s="1529" t="s">
        <v>671</v>
      </c>
    </row>
    <row r="332" spans="1:2" ht="16.5">
      <c r="A332" s="1527" t="s">
        <v>1271</v>
      </c>
      <c r="B332" s="1529" t="s">
        <v>1239</v>
      </c>
    </row>
    <row r="333" spans="1:2" ht="16.5">
      <c r="A333" s="1527" t="s">
        <v>1272</v>
      </c>
      <c r="B333" s="1529" t="s">
        <v>672</v>
      </c>
    </row>
    <row r="334" spans="1:2" ht="16.5">
      <c r="A334" s="1527" t="s">
        <v>1273</v>
      </c>
      <c r="B334" s="1529" t="s">
        <v>673</v>
      </c>
    </row>
    <row r="335" spans="1:2" ht="32.25" customHeight="1">
      <c r="A335" s="1531" t="s">
        <v>1274</v>
      </c>
      <c r="B335" s="1532" t="s">
        <v>72</v>
      </c>
    </row>
    <row r="336" spans="1:2" ht="16.5">
      <c r="A336" s="1533" t="s">
        <v>1275</v>
      </c>
      <c r="B336" s="1534" t="s">
        <v>73</v>
      </c>
    </row>
    <row r="337" spans="1:2" ht="16.5">
      <c r="A337" s="1533" t="s">
        <v>1276</v>
      </c>
      <c r="B337" s="1534" t="s">
        <v>74</v>
      </c>
    </row>
    <row r="338" spans="1:2" ht="16.5">
      <c r="A338" s="1533" t="s">
        <v>1277</v>
      </c>
      <c r="B338" s="1534" t="s">
        <v>1240</v>
      </c>
    </row>
    <row r="339" spans="1:2" ht="16.5">
      <c r="A339" s="1527" t="s">
        <v>1278</v>
      </c>
      <c r="B339" s="1529" t="s">
        <v>75</v>
      </c>
    </row>
    <row r="340" spans="1:2" ht="16.5">
      <c r="A340" s="1527" t="s">
        <v>1279</v>
      </c>
      <c r="B340" s="1529" t="s">
        <v>76</v>
      </c>
    </row>
    <row r="341" spans="1:2" ht="16.5">
      <c r="A341" s="1527" t="s">
        <v>1280</v>
      </c>
      <c r="B341" s="1529" t="s">
        <v>1241</v>
      </c>
    </row>
    <row r="342" spans="1:2" ht="16.5">
      <c r="A342" s="1527" t="s">
        <v>1281</v>
      </c>
      <c r="B342" s="1529" t="s">
        <v>77</v>
      </c>
    </row>
    <row r="343" spans="1:2" ht="16.5">
      <c r="A343" s="1527" t="s">
        <v>1282</v>
      </c>
      <c r="B343" s="1529" t="s">
        <v>78</v>
      </c>
    </row>
    <row r="344" spans="1:2" ht="16.5">
      <c r="A344" s="1527" t="s">
        <v>1283</v>
      </c>
      <c r="B344" s="1529" t="s">
        <v>79</v>
      </c>
    </row>
    <row r="345" spans="1:2" ht="16.5">
      <c r="A345" s="1527" t="s">
        <v>1284</v>
      </c>
      <c r="B345" s="1534" t="s">
        <v>80</v>
      </c>
    </row>
    <row r="346" spans="1:2" ht="16.5">
      <c r="A346" s="1527" t="s">
        <v>1285</v>
      </c>
      <c r="B346" s="1534" t="s">
        <v>81</v>
      </c>
    </row>
    <row r="347" spans="1:2" ht="16.5">
      <c r="A347" s="1527" t="s">
        <v>1286</v>
      </c>
      <c r="B347" s="1534" t="s">
        <v>1242</v>
      </c>
    </row>
    <row r="348" spans="1:2" ht="16.5">
      <c r="A348" s="1527" t="s">
        <v>1287</v>
      </c>
      <c r="B348" s="1529" t="s">
        <v>82</v>
      </c>
    </row>
    <row r="349" spans="1:2" ht="16.5">
      <c r="A349" s="1527" t="s">
        <v>1288</v>
      </c>
      <c r="B349" s="1529" t="s">
        <v>83</v>
      </c>
    </row>
    <row r="350" spans="1:2" ht="16.5">
      <c r="A350" s="1527" t="s">
        <v>1289</v>
      </c>
      <c r="B350" s="1534" t="s">
        <v>84</v>
      </c>
    </row>
    <row r="351" spans="1:2" ht="16.5">
      <c r="A351" s="1527" t="s">
        <v>1290</v>
      </c>
      <c r="B351" s="1529" t="s">
        <v>85</v>
      </c>
    </row>
    <row r="352" spans="1:2" ht="16.5">
      <c r="A352" s="1527" t="s">
        <v>1291</v>
      </c>
      <c r="B352" s="1529" t="s">
        <v>86</v>
      </c>
    </row>
    <row r="353" spans="1:256" ht="16.5">
      <c r="A353" s="1527" t="s">
        <v>1292</v>
      </c>
      <c r="B353" s="1529" t="s">
        <v>87</v>
      </c>
    </row>
    <row r="354" spans="1:256" ht="16.5">
      <c r="A354" s="1527" t="s">
        <v>1293</v>
      </c>
      <c r="B354" s="1529" t="s">
        <v>88</v>
      </c>
    </row>
    <row r="355" spans="1:256" ht="16.5">
      <c r="A355" s="1527" t="s">
        <v>1294</v>
      </c>
      <c r="B355" s="1529" t="s">
        <v>1243</v>
      </c>
    </row>
    <row r="356" spans="1:256" ht="16.5">
      <c r="A356" s="1527" t="s">
        <v>1997</v>
      </c>
      <c r="B356" s="1529" t="s">
        <v>1998</v>
      </c>
    </row>
    <row r="357" spans="1:256" ht="16.5">
      <c r="A357" s="1527" t="s">
        <v>1295</v>
      </c>
      <c r="B357" s="1529" t="s">
        <v>450</v>
      </c>
    </row>
    <row r="358" spans="1:256" ht="16.5">
      <c r="A358" s="1535" t="s">
        <v>1296</v>
      </c>
      <c r="B358" s="1536" t="s">
        <v>451</v>
      </c>
    </row>
    <row r="359" spans="1:256" ht="16.5">
      <c r="A359" s="1537" t="s">
        <v>1297</v>
      </c>
      <c r="B359" s="1538" t="s">
        <v>452</v>
      </c>
    </row>
    <row r="360" spans="1:256" ht="16.5">
      <c r="A360" s="1537" t="s">
        <v>1298</v>
      </c>
      <c r="B360" s="1538" t="s">
        <v>453</v>
      </c>
    </row>
    <row r="361" spans="1:256" ht="16.5">
      <c r="A361" s="1537" t="s">
        <v>1299</v>
      </c>
      <c r="B361" s="1538" t="s">
        <v>454</v>
      </c>
    </row>
    <row r="362" spans="1:256" ht="17" thickBot="1">
      <c r="A362" s="1539" t="s">
        <v>1300</v>
      </c>
      <c r="B362" s="1540" t="s">
        <v>455</v>
      </c>
    </row>
    <row r="363" spans="1:256" ht="17.5">
      <c r="A363" s="1589"/>
      <c r="B363" s="1541" t="s">
        <v>2012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7.5">
      <c r="A364" s="1590"/>
      <c r="B364" s="1544" t="s">
        <v>1668</v>
      </c>
    </row>
    <row r="365" spans="1:256" ht="17.5">
      <c r="A365" s="1590"/>
      <c r="B365" s="1545" t="s">
        <v>2013</v>
      </c>
    </row>
    <row r="366" spans="1:256" ht="17.5">
      <c r="A366" s="1547" t="s">
        <v>1301</v>
      </c>
      <c r="B366" s="1546" t="s">
        <v>2014</v>
      </c>
    </row>
    <row r="367" spans="1:256" ht="17.5">
      <c r="A367" s="1547" t="s">
        <v>1302</v>
      </c>
      <c r="B367" s="1548" t="s">
        <v>2015</v>
      </c>
    </row>
    <row r="368" spans="1:256" ht="17.5">
      <c r="A368" s="1547" t="s">
        <v>1303</v>
      </c>
      <c r="B368" s="1549" t="s">
        <v>2016</v>
      </c>
    </row>
    <row r="369" spans="1:5" ht="17.5">
      <c r="A369" s="1547" t="s">
        <v>1304</v>
      </c>
      <c r="B369" s="1549" t="s">
        <v>2017</v>
      </c>
    </row>
    <row r="370" spans="1:5" ht="17.5">
      <c r="A370" s="1547" t="s">
        <v>1305</v>
      </c>
      <c r="B370" s="1549" t="s">
        <v>2018</v>
      </c>
    </row>
    <row r="371" spans="1:5" ht="17.5">
      <c r="A371" s="1547" t="s">
        <v>1306</v>
      </c>
      <c r="B371" s="1549" t="s">
        <v>2019</v>
      </c>
    </row>
    <row r="372" spans="1:5" ht="17.5">
      <c r="A372" s="1547" t="s">
        <v>1307</v>
      </c>
      <c r="B372" s="1549" t="s">
        <v>2020</v>
      </c>
    </row>
    <row r="373" spans="1:5" ht="17.5">
      <c r="A373" s="1547" t="s">
        <v>1308</v>
      </c>
      <c r="B373" s="1550" t="s">
        <v>2021</v>
      </c>
    </row>
    <row r="374" spans="1:5" ht="17.5">
      <c r="A374" s="1547" t="s">
        <v>1309</v>
      </c>
      <c r="B374" s="1550" t="s">
        <v>2022</v>
      </c>
    </row>
    <row r="375" spans="1:5" ht="17.5">
      <c r="A375" s="1547" t="s">
        <v>1310</v>
      </c>
      <c r="B375" s="1550" t="s">
        <v>2023</v>
      </c>
    </row>
    <row r="376" spans="1:5" ht="17.5">
      <c r="A376" s="1547" t="s">
        <v>1311</v>
      </c>
      <c r="B376" s="1550" t="s">
        <v>2024</v>
      </c>
    </row>
    <row r="377" spans="1:5" ht="17.5">
      <c r="A377" s="1547" t="s">
        <v>1312</v>
      </c>
      <c r="B377" s="1551" t="s">
        <v>2025</v>
      </c>
    </row>
    <row r="378" spans="1:5" ht="17.5">
      <c r="A378" s="1547" t="s">
        <v>1313</v>
      </c>
      <c r="B378" s="1551" t="s">
        <v>2026</v>
      </c>
    </row>
    <row r="379" spans="1:5" ht="17.5">
      <c r="A379" s="1547" t="s">
        <v>1314</v>
      </c>
      <c r="B379" s="1550" t="s">
        <v>2027</v>
      </c>
    </row>
    <row r="380" spans="1:5" ht="17.5">
      <c r="A380" s="1547" t="s">
        <v>1315</v>
      </c>
      <c r="B380" s="1550" t="s">
        <v>2028</v>
      </c>
      <c r="C380" s="1552" t="s">
        <v>180</v>
      </c>
      <c r="E380" s="1553"/>
    </row>
    <row r="381" spans="1:5" ht="17.5">
      <c r="A381" s="1547" t="s">
        <v>1316</v>
      </c>
      <c r="B381" s="1549" t="s">
        <v>2029</v>
      </c>
      <c r="C381" s="1552" t="s">
        <v>180</v>
      </c>
      <c r="E381" s="1553"/>
    </row>
    <row r="382" spans="1:5" ht="17.5">
      <c r="A382" s="1547" t="s">
        <v>1317</v>
      </c>
      <c r="B382" s="1550" t="s">
        <v>2030</v>
      </c>
      <c r="C382" s="1552" t="s">
        <v>180</v>
      </c>
      <c r="E382" s="1553"/>
    </row>
    <row r="383" spans="1:5" ht="17.5">
      <c r="A383" s="1547" t="s">
        <v>1318</v>
      </c>
      <c r="B383" s="1550" t="s">
        <v>2031</v>
      </c>
      <c r="C383" s="1552" t="s">
        <v>180</v>
      </c>
      <c r="E383" s="1553"/>
    </row>
    <row r="384" spans="1:5" ht="17.5">
      <c r="A384" s="1547" t="s">
        <v>1319</v>
      </c>
      <c r="B384" s="1550" t="s">
        <v>2032</v>
      </c>
      <c r="C384" s="1552" t="s">
        <v>180</v>
      </c>
      <c r="E384" s="1553"/>
    </row>
    <row r="385" spans="1:5" ht="17.5">
      <c r="A385" s="1547" t="s">
        <v>1320</v>
      </c>
      <c r="B385" s="1550" t="s">
        <v>2033</v>
      </c>
      <c r="C385" s="1552" t="s">
        <v>180</v>
      </c>
      <c r="E385" s="1553"/>
    </row>
    <row r="386" spans="1:5" ht="17.5">
      <c r="A386" s="1547" t="s">
        <v>1321</v>
      </c>
      <c r="B386" s="1550" t="s">
        <v>2034</v>
      </c>
      <c r="C386" s="1552" t="s">
        <v>180</v>
      </c>
      <c r="E386" s="1553"/>
    </row>
    <row r="387" spans="1:5" ht="17.5">
      <c r="A387" s="1547" t="s">
        <v>1322</v>
      </c>
      <c r="B387" s="1550" t="s">
        <v>2035</v>
      </c>
      <c r="C387" s="1552" t="s">
        <v>180</v>
      </c>
      <c r="E387" s="1553"/>
    </row>
    <row r="388" spans="1:5" ht="17.5">
      <c r="A388" s="1547" t="s">
        <v>1323</v>
      </c>
      <c r="B388" s="1550" t="s">
        <v>2036</v>
      </c>
      <c r="C388" s="1552" t="s">
        <v>180</v>
      </c>
      <c r="E388" s="1553"/>
    </row>
    <row r="389" spans="1:5" ht="17.5">
      <c r="A389" s="1547" t="s">
        <v>1324</v>
      </c>
      <c r="B389" s="1549" t="s">
        <v>2037</v>
      </c>
      <c r="C389" s="1552" t="s">
        <v>180</v>
      </c>
      <c r="E389" s="1553"/>
    </row>
    <row r="390" spans="1:5" ht="17.5">
      <c r="A390" s="1547" t="s">
        <v>1325</v>
      </c>
      <c r="B390" s="1550" t="s">
        <v>2038</v>
      </c>
      <c r="C390" s="1552" t="s">
        <v>180</v>
      </c>
      <c r="E390" s="1553"/>
    </row>
    <row r="391" spans="1:5" ht="17.5">
      <c r="A391" s="1547" t="s">
        <v>1326</v>
      </c>
      <c r="B391" s="1549" t="s">
        <v>2039</v>
      </c>
      <c r="C391" s="1552" t="s">
        <v>180</v>
      </c>
      <c r="E391" s="1553"/>
    </row>
    <row r="392" spans="1:5" ht="17.5">
      <c r="A392" s="1547" t="s">
        <v>1327</v>
      </c>
      <c r="B392" s="1549" t="s">
        <v>2040</v>
      </c>
      <c r="C392" s="1552" t="s">
        <v>180</v>
      </c>
      <c r="E392" s="1553"/>
    </row>
    <row r="393" spans="1:5" ht="17.5">
      <c r="A393" s="1547" t="s">
        <v>1328</v>
      </c>
      <c r="B393" s="1549" t="s">
        <v>2041</v>
      </c>
      <c r="C393" s="1552" t="s">
        <v>180</v>
      </c>
      <c r="E393" s="1553"/>
    </row>
    <row r="394" spans="1:5" ht="17.5">
      <c r="A394" s="1547" t="s">
        <v>1329</v>
      </c>
      <c r="B394" s="1549" t="s">
        <v>2042</v>
      </c>
      <c r="C394" s="1552" t="s">
        <v>180</v>
      </c>
      <c r="E394" s="1553"/>
    </row>
    <row r="395" spans="1:5" ht="17.5">
      <c r="A395" s="1547" t="s">
        <v>1330</v>
      </c>
      <c r="B395" s="1549" t="s">
        <v>2043</v>
      </c>
      <c r="C395" s="1552" t="s">
        <v>180</v>
      </c>
      <c r="E395" s="1553"/>
    </row>
    <row r="396" spans="1:5" ht="17.5">
      <c r="A396" s="1547" t="s">
        <v>1331</v>
      </c>
      <c r="B396" s="1549" t="s">
        <v>2044</v>
      </c>
      <c r="C396" s="1552" t="s">
        <v>180</v>
      </c>
      <c r="E396" s="1553"/>
    </row>
    <row r="397" spans="1:5" ht="17.5">
      <c r="A397" s="1547" t="s">
        <v>1332</v>
      </c>
      <c r="B397" s="1549" t="s">
        <v>2045</v>
      </c>
      <c r="C397" s="1552" t="s">
        <v>180</v>
      </c>
      <c r="E397" s="1553"/>
    </row>
    <row r="398" spans="1:5" ht="17.5">
      <c r="A398" s="1547" t="s">
        <v>1333</v>
      </c>
      <c r="B398" s="1549" t="s">
        <v>2046</v>
      </c>
      <c r="C398" s="1552" t="s">
        <v>180</v>
      </c>
      <c r="E398" s="1553"/>
    </row>
    <row r="399" spans="1:5" ht="17.5">
      <c r="A399" s="1547" t="s">
        <v>1334</v>
      </c>
      <c r="B399" s="1554" t="s">
        <v>2047</v>
      </c>
      <c r="C399" s="1552" t="s">
        <v>180</v>
      </c>
      <c r="E399" s="1553"/>
    </row>
    <row r="400" spans="1:5" ht="17.5">
      <c r="A400" s="1547" t="s">
        <v>1335</v>
      </c>
      <c r="B400" s="1555" t="s">
        <v>1244</v>
      </c>
      <c r="C400" s="1552" t="s">
        <v>180</v>
      </c>
      <c r="E400" s="1553"/>
    </row>
    <row r="401" spans="1:5" ht="17.5">
      <c r="A401" s="1591" t="s">
        <v>1336</v>
      </c>
      <c r="B401" s="1556" t="s">
        <v>1669</v>
      </c>
      <c r="C401" s="1552" t="s">
        <v>180</v>
      </c>
      <c r="E401" s="1553"/>
    </row>
    <row r="402" spans="1:5" ht="17.5">
      <c r="A402" s="1590" t="s">
        <v>180</v>
      </c>
      <c r="B402" s="1557" t="s">
        <v>1670</v>
      </c>
      <c r="C402" s="1552" t="s">
        <v>180</v>
      </c>
      <c r="E402" s="1553"/>
    </row>
    <row r="403" spans="1:5" ht="17.5">
      <c r="A403" s="1562" t="s">
        <v>1337</v>
      </c>
      <c r="B403" s="1558" t="s">
        <v>2048</v>
      </c>
      <c r="C403" s="1552" t="s">
        <v>180</v>
      </c>
      <c r="E403" s="1553"/>
    </row>
    <row r="404" spans="1:5" ht="17.5">
      <c r="A404" s="1547" t="s">
        <v>1338</v>
      </c>
      <c r="B404" s="1534" t="s">
        <v>2049</v>
      </c>
      <c r="C404" s="1552" t="s">
        <v>180</v>
      </c>
      <c r="E404" s="1553"/>
    </row>
    <row r="405" spans="1:5" ht="17.5">
      <c r="A405" s="1592" t="s">
        <v>1339</v>
      </c>
      <c r="B405" s="1559" t="s">
        <v>2050</v>
      </c>
      <c r="C405" s="1552" t="s">
        <v>180</v>
      </c>
      <c r="E405" s="1553"/>
    </row>
    <row r="406" spans="1:5" ht="17.5">
      <c r="A406" s="1543" t="s">
        <v>180</v>
      </c>
      <c r="B406" s="1560" t="s">
        <v>1671</v>
      </c>
      <c r="C406" s="1552" t="s">
        <v>180</v>
      </c>
      <c r="E406" s="1553"/>
    </row>
    <row r="407" spans="1:5" ht="16.5">
      <c r="A407" s="1527" t="s">
        <v>1291</v>
      </c>
      <c r="B407" s="1529" t="s">
        <v>86</v>
      </c>
      <c r="C407" s="1552" t="s">
        <v>180</v>
      </c>
      <c r="E407" s="1553"/>
    </row>
    <row r="408" spans="1:5" ht="16.5">
      <c r="A408" s="1527" t="s">
        <v>1292</v>
      </c>
      <c r="B408" s="1529" t="s">
        <v>87</v>
      </c>
      <c r="C408" s="1552" t="s">
        <v>180</v>
      </c>
      <c r="E408" s="1553"/>
    </row>
    <row r="409" spans="1:5" ht="16.5">
      <c r="A409" s="1593" t="s">
        <v>1293</v>
      </c>
      <c r="B409" s="1561" t="s">
        <v>88</v>
      </c>
      <c r="C409" s="1552" t="s">
        <v>180</v>
      </c>
      <c r="E409" s="1553"/>
    </row>
    <row r="410" spans="1:5" ht="17.5">
      <c r="A410" s="1590" t="s">
        <v>180</v>
      </c>
      <c r="B410" s="1560" t="s">
        <v>1672</v>
      </c>
      <c r="C410" s="1552" t="s">
        <v>180</v>
      </c>
      <c r="E410" s="1553"/>
    </row>
    <row r="411" spans="1:5" ht="17.5">
      <c r="A411" s="1562" t="s">
        <v>1340</v>
      </c>
      <c r="B411" s="1558" t="s">
        <v>1245</v>
      </c>
      <c r="C411" s="1552" t="s">
        <v>180</v>
      </c>
      <c r="E411" s="1553"/>
    </row>
    <row r="412" spans="1:5" ht="17.5">
      <c r="A412" s="1562" t="s">
        <v>1341</v>
      </c>
      <c r="B412" s="1558" t="s">
        <v>1246</v>
      </c>
      <c r="C412" s="1552" t="s">
        <v>180</v>
      </c>
      <c r="E412" s="1553"/>
    </row>
    <row r="413" spans="1:5" ht="17.5">
      <c r="A413" s="1562" t="s">
        <v>1342</v>
      </c>
      <c r="B413" s="1558" t="s">
        <v>181</v>
      </c>
      <c r="C413" s="1552" t="s">
        <v>180</v>
      </c>
      <c r="E413" s="1553"/>
    </row>
    <row r="414" spans="1:5" ht="18" thickBot="1">
      <c r="A414" s="1594" t="s">
        <v>1343</v>
      </c>
      <c r="B414" s="1563" t="s">
        <v>182</v>
      </c>
      <c r="C414" s="1552" t="s">
        <v>180</v>
      </c>
      <c r="E414" s="1553"/>
    </row>
    <row r="415" spans="1:5" ht="17" thickBot="1">
      <c r="A415" s="1595" t="s">
        <v>1344</v>
      </c>
      <c r="B415" s="1563" t="s">
        <v>1247</v>
      </c>
      <c r="C415" s="1552" t="s">
        <v>180</v>
      </c>
      <c r="E415" s="1553"/>
    </row>
    <row r="416" spans="1:5" ht="16.5">
      <c r="A416" s="1595" t="s">
        <v>1345</v>
      </c>
      <c r="B416" s="1564" t="s">
        <v>720</v>
      </c>
      <c r="C416" s="1552" t="s">
        <v>180</v>
      </c>
      <c r="E416" s="1553"/>
    </row>
    <row r="417" spans="1:5" ht="16.5">
      <c r="A417" s="1527" t="s">
        <v>1346</v>
      </c>
      <c r="B417" s="1529" t="s">
        <v>721</v>
      </c>
      <c r="C417" s="1552" t="s">
        <v>180</v>
      </c>
      <c r="E417" s="1553"/>
    </row>
    <row r="418" spans="1:5" ht="18" thickBot="1">
      <c r="A418" s="1596" t="s">
        <v>1347</v>
      </c>
      <c r="B418" s="1565" t="s">
        <v>722</v>
      </c>
      <c r="C418" s="1552" t="s">
        <v>180</v>
      </c>
      <c r="E418" s="1553"/>
    </row>
    <row r="419" spans="1:5" ht="16.5">
      <c r="A419" s="1525" t="s">
        <v>1348</v>
      </c>
      <c r="B419" s="1566" t="s">
        <v>723</v>
      </c>
      <c r="C419" s="1552" t="s">
        <v>180</v>
      </c>
      <c r="E419" s="1553"/>
    </row>
    <row r="420" spans="1:5" ht="16.5">
      <c r="A420" s="1597" t="s">
        <v>1349</v>
      </c>
      <c r="B420" s="1529" t="s">
        <v>724</v>
      </c>
      <c r="C420" s="1552" t="s">
        <v>180</v>
      </c>
      <c r="E420" s="1553"/>
    </row>
    <row r="421" spans="1:5" ht="16.5">
      <c r="A421" s="1527" t="s">
        <v>1350</v>
      </c>
      <c r="B421" s="1567" t="s">
        <v>302</v>
      </c>
      <c r="C421" s="1552" t="s">
        <v>180</v>
      </c>
      <c r="E421" s="1553"/>
    </row>
    <row r="422" spans="1:5" ht="17" thickBot="1">
      <c r="A422" s="1539" t="s">
        <v>1351</v>
      </c>
      <c r="B422" s="1568" t="s">
        <v>303</v>
      </c>
      <c r="C422" s="1552" t="s">
        <v>180</v>
      </c>
      <c r="E422" s="1553"/>
    </row>
    <row r="423" spans="1:5" ht="18">
      <c r="A423" s="1547" t="s">
        <v>1352</v>
      </c>
      <c r="B423" s="1569" t="s">
        <v>1673</v>
      </c>
      <c r="C423" s="1552" t="s">
        <v>180</v>
      </c>
      <c r="E423" s="1553"/>
    </row>
    <row r="424" spans="1:5" ht="18">
      <c r="A424" s="1547" t="s">
        <v>1353</v>
      </c>
      <c r="B424" s="1570" t="s">
        <v>1674</v>
      </c>
      <c r="C424" s="1552" t="s">
        <v>180</v>
      </c>
      <c r="E424" s="1553"/>
    </row>
    <row r="425" spans="1:5" ht="17.5">
      <c r="A425" s="1547" t="s">
        <v>1354</v>
      </c>
      <c r="B425" s="1571" t="s">
        <v>1675</v>
      </c>
      <c r="C425" s="1552" t="s">
        <v>180</v>
      </c>
      <c r="E425" s="1553"/>
    </row>
    <row r="426" spans="1:5" ht="18">
      <c r="A426" s="1547" t="s">
        <v>1355</v>
      </c>
      <c r="B426" s="1570" t="s">
        <v>1676</v>
      </c>
      <c r="C426" s="1552" t="s">
        <v>180</v>
      </c>
      <c r="E426" s="1553"/>
    </row>
    <row r="427" spans="1:5" ht="18">
      <c r="A427" s="1547" t="s">
        <v>1356</v>
      </c>
      <c r="B427" s="1570" t="s">
        <v>1677</v>
      </c>
      <c r="C427" s="1552" t="s">
        <v>180</v>
      </c>
      <c r="E427" s="1553"/>
    </row>
    <row r="428" spans="1:5" ht="18">
      <c r="A428" s="1547" t="s">
        <v>1357</v>
      </c>
      <c r="B428" s="1572" t="s">
        <v>1678</v>
      </c>
      <c r="C428" s="1552" t="s">
        <v>180</v>
      </c>
      <c r="E428" s="1553"/>
    </row>
    <row r="429" spans="1:5" ht="18">
      <c r="A429" s="1547" t="s">
        <v>1358</v>
      </c>
      <c r="B429" s="1572" t="s">
        <v>1679</v>
      </c>
      <c r="C429" s="1552" t="s">
        <v>180</v>
      </c>
      <c r="E429" s="1553"/>
    </row>
    <row r="430" spans="1:5" ht="18">
      <c r="A430" s="1547" t="s">
        <v>1359</v>
      </c>
      <c r="B430" s="1572" t="s">
        <v>1680</v>
      </c>
      <c r="C430" s="1552" t="s">
        <v>180</v>
      </c>
      <c r="E430" s="1553"/>
    </row>
    <row r="431" spans="1:5" ht="18">
      <c r="A431" s="1547" t="s">
        <v>1360</v>
      </c>
      <c r="B431" s="1572" t="s">
        <v>1681</v>
      </c>
      <c r="C431" s="1552" t="s">
        <v>180</v>
      </c>
      <c r="E431" s="1553"/>
    </row>
    <row r="432" spans="1:5" ht="18">
      <c r="A432" s="1547" t="s">
        <v>1361</v>
      </c>
      <c r="B432" s="1572" t="s">
        <v>1682</v>
      </c>
      <c r="C432" s="1552" t="s">
        <v>180</v>
      </c>
      <c r="E432" s="1553"/>
    </row>
    <row r="433" spans="1:5" ht="18">
      <c r="A433" s="1547" t="s">
        <v>1362</v>
      </c>
      <c r="B433" s="1570" t="s">
        <v>1683</v>
      </c>
      <c r="C433" s="1552" t="s">
        <v>180</v>
      </c>
      <c r="E433" s="1553"/>
    </row>
    <row r="434" spans="1:5" ht="18">
      <c r="A434" s="1547" t="s">
        <v>1363</v>
      </c>
      <c r="B434" s="1570" t="s">
        <v>1684</v>
      </c>
      <c r="C434" s="1552" t="s">
        <v>180</v>
      </c>
      <c r="E434" s="1553"/>
    </row>
    <row r="435" spans="1:5" ht="18">
      <c r="A435" s="1547" t="s">
        <v>1364</v>
      </c>
      <c r="B435" s="1570" t="s">
        <v>1685</v>
      </c>
      <c r="C435" s="1552" t="s">
        <v>180</v>
      </c>
      <c r="E435" s="1553"/>
    </row>
    <row r="436" spans="1:5" ht="18.5" thickBot="1">
      <c r="A436" s="1547" t="s">
        <v>1365</v>
      </c>
      <c r="B436" s="1573" t="s">
        <v>1686</v>
      </c>
      <c r="C436" s="1552" t="s">
        <v>180</v>
      </c>
      <c r="E436" s="1553"/>
    </row>
    <row r="437" spans="1:5" ht="18">
      <c r="A437" s="1547" t="s">
        <v>1366</v>
      </c>
      <c r="B437" s="1569" t="s">
        <v>1687</v>
      </c>
      <c r="C437" s="1552" t="s">
        <v>180</v>
      </c>
      <c r="E437" s="1553"/>
    </row>
    <row r="438" spans="1:5" ht="17.5">
      <c r="A438" s="1547" t="s">
        <v>1367</v>
      </c>
      <c r="B438" s="1571" t="s">
        <v>1688</v>
      </c>
      <c r="C438" s="1552" t="s">
        <v>180</v>
      </c>
      <c r="E438" s="1553"/>
    </row>
    <row r="439" spans="1:5" ht="18">
      <c r="A439" s="1547" t="s">
        <v>1368</v>
      </c>
      <c r="B439" s="1570" t="s">
        <v>1689</v>
      </c>
      <c r="C439" s="1552" t="s">
        <v>180</v>
      </c>
      <c r="E439" s="1553"/>
    </row>
    <row r="440" spans="1:5" ht="18">
      <c r="A440" s="1547" t="s">
        <v>1369</v>
      </c>
      <c r="B440" s="1570" t="s">
        <v>1690</v>
      </c>
      <c r="C440" s="1552" t="s">
        <v>180</v>
      </c>
      <c r="E440" s="1553"/>
    </row>
    <row r="441" spans="1:5" ht="18">
      <c r="A441" s="1547" t="s">
        <v>1370</v>
      </c>
      <c r="B441" s="1570" t="s">
        <v>1691</v>
      </c>
      <c r="C441" s="1552" t="s">
        <v>180</v>
      </c>
      <c r="E441" s="1553"/>
    </row>
    <row r="442" spans="1:5" ht="18">
      <c r="A442" s="1547" t="s">
        <v>1371</v>
      </c>
      <c r="B442" s="1570" t="s">
        <v>1692</v>
      </c>
      <c r="C442" s="1552" t="s">
        <v>180</v>
      </c>
      <c r="E442" s="1553"/>
    </row>
    <row r="443" spans="1:5" ht="18">
      <c r="A443" s="1547" t="s">
        <v>1372</v>
      </c>
      <c r="B443" s="1570" t="s">
        <v>1693</v>
      </c>
      <c r="C443" s="1552" t="s">
        <v>180</v>
      </c>
      <c r="E443" s="1553"/>
    </row>
    <row r="444" spans="1:5" ht="18">
      <c r="A444" s="1547" t="s">
        <v>1373</v>
      </c>
      <c r="B444" s="1570" t="s">
        <v>1694</v>
      </c>
      <c r="C444" s="1552" t="s">
        <v>180</v>
      </c>
      <c r="E444" s="1553"/>
    </row>
    <row r="445" spans="1:5" ht="18">
      <c r="A445" s="1547" t="s">
        <v>1374</v>
      </c>
      <c r="B445" s="1570" t="s">
        <v>1695</v>
      </c>
      <c r="C445" s="1552" t="s">
        <v>180</v>
      </c>
      <c r="E445" s="1553"/>
    </row>
    <row r="446" spans="1:5" ht="18">
      <c r="A446" s="1547" t="s">
        <v>1375</v>
      </c>
      <c r="B446" s="1570" t="s">
        <v>1696</v>
      </c>
      <c r="C446" s="1552" t="s">
        <v>180</v>
      </c>
      <c r="E446" s="1553"/>
    </row>
    <row r="447" spans="1:5" ht="18">
      <c r="A447" s="1547" t="s">
        <v>1376</v>
      </c>
      <c r="B447" s="1570" t="s">
        <v>1697</v>
      </c>
      <c r="C447" s="1552" t="s">
        <v>180</v>
      </c>
      <c r="E447" s="1553"/>
    </row>
    <row r="448" spans="1:5" ht="18">
      <c r="A448" s="1547" t="s">
        <v>1377</v>
      </c>
      <c r="B448" s="1570" t="s">
        <v>1698</v>
      </c>
      <c r="C448" s="1552" t="s">
        <v>180</v>
      </c>
      <c r="E448" s="1553"/>
    </row>
    <row r="449" spans="1:5" ht="18.5" thickBot="1">
      <c r="A449" s="1547" t="s">
        <v>1378</v>
      </c>
      <c r="B449" s="1573" t="s">
        <v>1699</v>
      </c>
      <c r="C449" s="1552" t="s">
        <v>180</v>
      </c>
      <c r="E449" s="1553"/>
    </row>
    <row r="450" spans="1:5" ht="18">
      <c r="A450" s="1547" t="s">
        <v>1379</v>
      </c>
      <c r="B450" s="1569" t="s">
        <v>1700</v>
      </c>
      <c r="C450" s="1552" t="s">
        <v>180</v>
      </c>
      <c r="E450" s="1553"/>
    </row>
    <row r="451" spans="1:5" ht="18">
      <c r="A451" s="1547" t="s">
        <v>1380</v>
      </c>
      <c r="B451" s="1570" t="s">
        <v>1701</v>
      </c>
      <c r="C451" s="1552" t="s">
        <v>180</v>
      </c>
      <c r="E451" s="1553"/>
    </row>
    <row r="452" spans="1:5" ht="18">
      <c r="A452" s="1547" t="s">
        <v>1381</v>
      </c>
      <c r="B452" s="1570" t="s">
        <v>1702</v>
      </c>
      <c r="C452" s="1552" t="s">
        <v>180</v>
      </c>
      <c r="E452" s="1553"/>
    </row>
    <row r="453" spans="1:5" ht="18">
      <c r="A453" s="1547" t="s">
        <v>1382</v>
      </c>
      <c r="B453" s="1570" t="s">
        <v>1703</v>
      </c>
      <c r="C453" s="1552" t="s">
        <v>180</v>
      </c>
      <c r="E453" s="1553"/>
    </row>
    <row r="454" spans="1:5" ht="17.5">
      <c r="A454" s="1547" t="s">
        <v>1383</v>
      </c>
      <c r="B454" s="1571" t="s">
        <v>1704</v>
      </c>
      <c r="C454" s="1552" t="s">
        <v>180</v>
      </c>
      <c r="E454" s="1553"/>
    </row>
    <row r="455" spans="1:5" ht="18">
      <c r="A455" s="1547" t="s">
        <v>1384</v>
      </c>
      <c r="B455" s="1570" t="s">
        <v>1705</v>
      </c>
      <c r="C455" s="1552" t="s">
        <v>180</v>
      </c>
      <c r="E455" s="1553"/>
    </row>
    <row r="456" spans="1:5" ht="18">
      <c r="A456" s="1547" t="s">
        <v>1385</v>
      </c>
      <c r="B456" s="1570" t="s">
        <v>1706</v>
      </c>
      <c r="C456" s="1552" t="s">
        <v>180</v>
      </c>
      <c r="E456" s="1553"/>
    </row>
    <row r="457" spans="1:5" ht="18">
      <c r="A457" s="1547" t="s">
        <v>1386</v>
      </c>
      <c r="B457" s="1570" t="s">
        <v>1707</v>
      </c>
      <c r="C457" s="1552" t="s">
        <v>180</v>
      </c>
      <c r="E457" s="1553"/>
    </row>
    <row r="458" spans="1:5" ht="18">
      <c r="A458" s="1547" t="s">
        <v>1387</v>
      </c>
      <c r="B458" s="1570" t="s">
        <v>1708</v>
      </c>
      <c r="C458" s="1552" t="s">
        <v>180</v>
      </c>
      <c r="E458" s="1553"/>
    </row>
    <row r="459" spans="1:5" ht="18">
      <c r="A459" s="1547" t="s">
        <v>1388</v>
      </c>
      <c r="B459" s="1570" t="s">
        <v>1709</v>
      </c>
      <c r="C459" s="1552" t="s">
        <v>180</v>
      </c>
      <c r="E459" s="1553"/>
    </row>
    <row r="460" spans="1:5" ht="18">
      <c r="A460" s="1547" t="s">
        <v>1389</v>
      </c>
      <c r="B460" s="1570" t="s">
        <v>1710</v>
      </c>
      <c r="C460" s="1552" t="s">
        <v>180</v>
      </c>
      <c r="E460" s="1553"/>
    </row>
    <row r="461" spans="1:5" ht="18.5" thickBot="1">
      <c r="A461" s="1547" t="s">
        <v>1390</v>
      </c>
      <c r="B461" s="1573" t="s">
        <v>1711</v>
      </c>
      <c r="C461" s="1552" t="s">
        <v>180</v>
      </c>
      <c r="E461" s="1553"/>
    </row>
    <row r="462" spans="1:5" ht="17.5">
      <c r="A462" s="1547" t="s">
        <v>1391</v>
      </c>
      <c r="B462" s="1574" t="s">
        <v>1712</v>
      </c>
      <c r="C462" s="1552" t="s">
        <v>180</v>
      </c>
      <c r="E462" s="1553"/>
    </row>
    <row r="463" spans="1:5" ht="18">
      <c r="A463" s="1547" t="s">
        <v>1392</v>
      </c>
      <c r="B463" s="1570" t="s">
        <v>1713</v>
      </c>
      <c r="C463" s="1552" t="s">
        <v>180</v>
      </c>
      <c r="E463" s="1553"/>
    </row>
    <row r="464" spans="1:5" ht="18">
      <c r="A464" s="1547" t="s">
        <v>1393</v>
      </c>
      <c r="B464" s="1570" t="s">
        <v>1714</v>
      </c>
      <c r="C464" s="1552" t="s">
        <v>180</v>
      </c>
      <c r="E464" s="1553"/>
    </row>
    <row r="465" spans="1:5" ht="18">
      <c r="A465" s="1547" t="s">
        <v>1394</v>
      </c>
      <c r="B465" s="1570" t="s">
        <v>1715</v>
      </c>
      <c r="C465" s="1552" t="s">
        <v>180</v>
      </c>
      <c r="E465" s="1553"/>
    </row>
    <row r="466" spans="1:5" ht="18">
      <c r="A466" s="1547" t="s">
        <v>1395</v>
      </c>
      <c r="B466" s="1570" t="s">
        <v>1716</v>
      </c>
      <c r="C466" s="1552" t="s">
        <v>180</v>
      </c>
      <c r="E466" s="1553"/>
    </row>
    <row r="467" spans="1:5" ht="18">
      <c r="A467" s="1547" t="s">
        <v>1396</v>
      </c>
      <c r="B467" s="1570" t="s">
        <v>1717</v>
      </c>
      <c r="C467" s="1552" t="s">
        <v>180</v>
      </c>
      <c r="E467" s="1553"/>
    </row>
    <row r="468" spans="1:5" ht="18">
      <c r="A468" s="1547" t="s">
        <v>1397</v>
      </c>
      <c r="B468" s="1570" t="s">
        <v>1718</v>
      </c>
      <c r="C468" s="1552" t="s">
        <v>180</v>
      </c>
      <c r="E468" s="1553"/>
    </row>
    <row r="469" spans="1:5" ht="18">
      <c r="A469" s="1547" t="s">
        <v>1398</v>
      </c>
      <c r="B469" s="1570" t="s">
        <v>1719</v>
      </c>
      <c r="C469" s="1552" t="s">
        <v>180</v>
      </c>
      <c r="E469" s="1553"/>
    </row>
    <row r="470" spans="1:5" ht="18">
      <c r="A470" s="1547" t="s">
        <v>1399</v>
      </c>
      <c r="B470" s="1570" t="s">
        <v>1720</v>
      </c>
      <c r="C470" s="1552" t="s">
        <v>180</v>
      </c>
      <c r="E470" s="1553"/>
    </row>
    <row r="471" spans="1:5" ht="18.5" thickBot="1">
      <c r="A471" s="1547" t="s">
        <v>1400</v>
      </c>
      <c r="B471" s="1573" t="s">
        <v>1721</v>
      </c>
      <c r="C471" s="1552" t="s">
        <v>180</v>
      </c>
      <c r="E471" s="1553"/>
    </row>
    <row r="472" spans="1:5" ht="18">
      <c r="A472" s="1547" t="s">
        <v>1401</v>
      </c>
      <c r="B472" s="1569" t="s">
        <v>1722</v>
      </c>
      <c r="C472" s="1552" t="s">
        <v>180</v>
      </c>
      <c r="E472" s="1553"/>
    </row>
    <row r="473" spans="1:5" ht="18">
      <c r="A473" s="1547" t="s">
        <v>1402</v>
      </c>
      <c r="B473" s="1570" t="s">
        <v>1723</v>
      </c>
      <c r="C473" s="1552" t="s">
        <v>180</v>
      </c>
      <c r="E473" s="1553"/>
    </row>
    <row r="474" spans="1:5" ht="18">
      <c r="A474" s="1547" t="s">
        <v>1403</v>
      </c>
      <c r="B474" s="1570" t="s">
        <v>1724</v>
      </c>
      <c r="C474" s="1552" t="s">
        <v>180</v>
      </c>
      <c r="E474" s="1553"/>
    </row>
    <row r="475" spans="1:5" ht="17.5">
      <c r="A475" s="1547" t="s">
        <v>1404</v>
      </c>
      <c r="B475" s="1571" t="s">
        <v>1725</v>
      </c>
      <c r="C475" s="1552" t="s">
        <v>180</v>
      </c>
      <c r="E475" s="1553"/>
    </row>
    <row r="476" spans="1:5" ht="18">
      <c r="A476" s="1547" t="s">
        <v>1405</v>
      </c>
      <c r="B476" s="1570" t="s">
        <v>1726</v>
      </c>
      <c r="C476" s="1552" t="s">
        <v>180</v>
      </c>
      <c r="E476" s="1553"/>
    </row>
    <row r="477" spans="1:5" ht="18">
      <c r="A477" s="1547" t="s">
        <v>1406</v>
      </c>
      <c r="B477" s="1570" t="s">
        <v>1727</v>
      </c>
      <c r="C477" s="1552" t="s">
        <v>180</v>
      </c>
      <c r="E477" s="1553"/>
    </row>
    <row r="478" spans="1:5" ht="18">
      <c r="A478" s="1547" t="s">
        <v>1407</v>
      </c>
      <c r="B478" s="1570" t="s">
        <v>1728</v>
      </c>
      <c r="C478" s="1552" t="s">
        <v>180</v>
      </c>
      <c r="E478" s="1553"/>
    </row>
    <row r="479" spans="1:5" ht="18">
      <c r="A479" s="1547" t="s">
        <v>1408</v>
      </c>
      <c r="B479" s="1570" t="s">
        <v>1729</v>
      </c>
      <c r="C479" s="1552" t="s">
        <v>180</v>
      </c>
      <c r="E479" s="1553"/>
    </row>
    <row r="480" spans="1:5" ht="18">
      <c r="A480" s="1547" t="s">
        <v>1409</v>
      </c>
      <c r="B480" s="1570" t="s">
        <v>1730</v>
      </c>
      <c r="C480" s="1552" t="s">
        <v>180</v>
      </c>
      <c r="E480" s="1553"/>
    </row>
    <row r="481" spans="1:5" ht="18">
      <c r="A481" s="1547" t="s">
        <v>1410</v>
      </c>
      <c r="B481" s="1570" t="s">
        <v>1731</v>
      </c>
      <c r="C481" s="1552" t="s">
        <v>180</v>
      </c>
      <c r="E481" s="1553"/>
    </row>
    <row r="482" spans="1:5" ht="18.5" thickBot="1">
      <c r="A482" s="1547" t="s">
        <v>1411</v>
      </c>
      <c r="B482" s="1573" t="s">
        <v>1732</v>
      </c>
      <c r="C482" s="1552" t="s">
        <v>180</v>
      </c>
      <c r="E482" s="1553"/>
    </row>
    <row r="483" spans="1:5" ht="18">
      <c r="A483" s="1547" t="s">
        <v>1412</v>
      </c>
      <c r="B483" s="1569" t="s">
        <v>1733</v>
      </c>
      <c r="C483" s="1552" t="s">
        <v>180</v>
      </c>
      <c r="E483" s="1553"/>
    </row>
    <row r="484" spans="1:5" ht="18">
      <c r="A484" s="1547" t="s">
        <v>1413</v>
      </c>
      <c r="B484" s="1570" t="s">
        <v>1734</v>
      </c>
      <c r="C484" s="1552" t="s">
        <v>180</v>
      </c>
      <c r="E484" s="1553"/>
    </row>
    <row r="485" spans="1:5" ht="17.5">
      <c r="A485" s="1547" t="s">
        <v>1414</v>
      </c>
      <c r="B485" s="1571" t="s">
        <v>1735</v>
      </c>
      <c r="C485" s="1552" t="s">
        <v>180</v>
      </c>
      <c r="E485" s="1553"/>
    </row>
    <row r="486" spans="1:5" ht="18">
      <c r="A486" s="1547" t="s">
        <v>1415</v>
      </c>
      <c r="B486" s="1570" t="s">
        <v>1736</v>
      </c>
      <c r="C486" s="1552" t="s">
        <v>180</v>
      </c>
      <c r="E486" s="1553"/>
    </row>
    <row r="487" spans="1:5" ht="18">
      <c r="A487" s="1547" t="s">
        <v>1416</v>
      </c>
      <c r="B487" s="1570" t="s">
        <v>1737</v>
      </c>
      <c r="C487" s="1552" t="s">
        <v>180</v>
      </c>
      <c r="E487" s="1553"/>
    </row>
    <row r="488" spans="1:5" ht="18">
      <c r="A488" s="1547" t="s">
        <v>1417</v>
      </c>
      <c r="B488" s="1570" t="s">
        <v>1738</v>
      </c>
      <c r="C488" s="1552" t="s">
        <v>180</v>
      </c>
      <c r="E488" s="1553"/>
    </row>
    <row r="489" spans="1:5" ht="18">
      <c r="A489" s="1547" t="s">
        <v>1418</v>
      </c>
      <c r="B489" s="1570" t="s">
        <v>1739</v>
      </c>
      <c r="C489" s="1552" t="s">
        <v>180</v>
      </c>
      <c r="E489" s="1553"/>
    </row>
    <row r="490" spans="1:5" ht="18">
      <c r="A490" s="1547" t="s">
        <v>1419</v>
      </c>
      <c r="B490" s="1570" t="s">
        <v>1740</v>
      </c>
      <c r="C490" s="1552" t="s">
        <v>180</v>
      </c>
      <c r="E490" s="1553"/>
    </row>
    <row r="491" spans="1:5" ht="18">
      <c r="A491" s="1547" t="s">
        <v>1420</v>
      </c>
      <c r="B491" s="1570" t="s">
        <v>1741</v>
      </c>
      <c r="C491" s="1552" t="s">
        <v>180</v>
      </c>
      <c r="E491" s="1553"/>
    </row>
    <row r="492" spans="1:5" ht="18.5" thickBot="1">
      <c r="A492" s="1547" t="s">
        <v>1421</v>
      </c>
      <c r="B492" s="1573" t="s">
        <v>1742</v>
      </c>
      <c r="C492" s="1552" t="s">
        <v>180</v>
      </c>
      <c r="E492" s="1553"/>
    </row>
    <row r="493" spans="1:5" ht="17.5">
      <c r="A493" s="1547" t="s">
        <v>1422</v>
      </c>
      <c r="B493" s="1574" t="s">
        <v>1743</v>
      </c>
      <c r="C493" s="1552" t="s">
        <v>180</v>
      </c>
      <c r="E493" s="1553"/>
    </row>
    <row r="494" spans="1:5" ht="18">
      <c r="A494" s="1547" t="s">
        <v>1423</v>
      </c>
      <c r="B494" s="1570" t="s">
        <v>1744</v>
      </c>
      <c r="C494" s="1552" t="s">
        <v>180</v>
      </c>
      <c r="E494" s="1553"/>
    </row>
    <row r="495" spans="1:5" ht="18">
      <c r="A495" s="1547" t="s">
        <v>1424</v>
      </c>
      <c r="B495" s="1570" t="s">
        <v>1745</v>
      </c>
      <c r="C495" s="1552" t="s">
        <v>180</v>
      </c>
      <c r="E495" s="1553"/>
    </row>
    <row r="496" spans="1:5" ht="18.5" thickBot="1">
      <c r="A496" s="1547" t="s">
        <v>1425</v>
      </c>
      <c r="B496" s="1573" t="s">
        <v>1746</v>
      </c>
      <c r="C496" s="1552" t="s">
        <v>180</v>
      </c>
      <c r="E496" s="1553"/>
    </row>
    <row r="497" spans="1:5" ht="18">
      <c r="A497" s="1547" t="s">
        <v>1426</v>
      </c>
      <c r="B497" s="1569" t="s">
        <v>1747</v>
      </c>
      <c r="C497" s="1552" t="s">
        <v>180</v>
      </c>
      <c r="E497" s="1553"/>
    </row>
    <row r="498" spans="1:5" ht="18">
      <c r="A498" s="1547" t="s">
        <v>1427</v>
      </c>
      <c r="B498" s="1570" t="s">
        <v>1748</v>
      </c>
      <c r="C498" s="1552" t="s">
        <v>180</v>
      </c>
      <c r="E498" s="1553"/>
    </row>
    <row r="499" spans="1:5" ht="17.5">
      <c r="A499" s="1547" t="s">
        <v>1428</v>
      </c>
      <c r="B499" s="1571" t="s">
        <v>1749</v>
      </c>
      <c r="C499" s="1552" t="s">
        <v>180</v>
      </c>
      <c r="E499" s="1553"/>
    </row>
    <row r="500" spans="1:5" ht="18">
      <c r="A500" s="1547" t="s">
        <v>1429</v>
      </c>
      <c r="B500" s="1570" t="s">
        <v>1750</v>
      </c>
      <c r="C500" s="1552" t="s">
        <v>180</v>
      </c>
      <c r="E500" s="1553"/>
    </row>
    <row r="501" spans="1:5" ht="18">
      <c r="A501" s="1547" t="s">
        <v>1430</v>
      </c>
      <c r="B501" s="1570" t="s">
        <v>1751</v>
      </c>
      <c r="C501" s="1552" t="s">
        <v>180</v>
      </c>
      <c r="E501" s="1553"/>
    </row>
    <row r="502" spans="1:5" ht="18">
      <c r="A502" s="1547" t="s">
        <v>1431</v>
      </c>
      <c r="B502" s="1570" t="s">
        <v>1752</v>
      </c>
      <c r="C502" s="1552" t="s">
        <v>180</v>
      </c>
      <c r="E502" s="1553"/>
    </row>
    <row r="503" spans="1:5" ht="18">
      <c r="A503" s="1547" t="s">
        <v>1432</v>
      </c>
      <c r="B503" s="1570" t="s">
        <v>1753</v>
      </c>
      <c r="C503" s="1552" t="s">
        <v>180</v>
      </c>
      <c r="E503" s="1553"/>
    </row>
    <row r="504" spans="1:5" ht="18.5" thickBot="1">
      <c r="A504" s="1547" t="s">
        <v>1433</v>
      </c>
      <c r="B504" s="1573" t="s">
        <v>1754</v>
      </c>
      <c r="C504" s="1552" t="s">
        <v>180</v>
      </c>
      <c r="E504" s="1553"/>
    </row>
    <row r="505" spans="1:5" ht="18">
      <c r="A505" s="1547" t="s">
        <v>1434</v>
      </c>
      <c r="B505" s="1569" t="s">
        <v>1755</v>
      </c>
      <c r="C505" s="1552" t="s">
        <v>180</v>
      </c>
      <c r="E505" s="1553"/>
    </row>
    <row r="506" spans="1:5" ht="18">
      <c r="A506" s="1547" t="s">
        <v>1435</v>
      </c>
      <c r="B506" s="1570" t="s">
        <v>1756</v>
      </c>
      <c r="C506" s="1552" t="s">
        <v>180</v>
      </c>
      <c r="E506" s="1553"/>
    </row>
    <row r="507" spans="1:5" ht="18">
      <c r="A507" s="1547" t="s">
        <v>1436</v>
      </c>
      <c r="B507" s="1570" t="s">
        <v>1757</v>
      </c>
      <c r="C507" s="1552" t="s">
        <v>180</v>
      </c>
      <c r="E507" s="1553"/>
    </row>
    <row r="508" spans="1:5" ht="18">
      <c r="A508" s="1547" t="s">
        <v>1437</v>
      </c>
      <c r="B508" s="1570" t="s">
        <v>1758</v>
      </c>
      <c r="C508" s="1552" t="s">
        <v>180</v>
      </c>
      <c r="E508" s="1553"/>
    </row>
    <row r="509" spans="1:5" ht="17.5">
      <c r="A509" s="1547" t="s">
        <v>1438</v>
      </c>
      <c r="B509" s="1571" t="s">
        <v>1759</v>
      </c>
      <c r="C509" s="1552" t="s">
        <v>180</v>
      </c>
      <c r="E509" s="1553"/>
    </row>
    <row r="510" spans="1:5" ht="18">
      <c r="A510" s="1547" t="s">
        <v>1439</v>
      </c>
      <c r="B510" s="1570" t="s">
        <v>1760</v>
      </c>
      <c r="C510" s="1552" t="s">
        <v>180</v>
      </c>
      <c r="E510" s="1553"/>
    </row>
    <row r="511" spans="1:5" ht="18.5" thickBot="1">
      <c r="A511" s="1547" t="s">
        <v>1440</v>
      </c>
      <c r="B511" s="1573" t="s">
        <v>1761</v>
      </c>
      <c r="C511" s="1552" t="s">
        <v>180</v>
      </c>
      <c r="E511" s="1553"/>
    </row>
    <row r="512" spans="1:5" ht="18">
      <c r="A512" s="1547" t="s">
        <v>1441</v>
      </c>
      <c r="B512" s="1569" t="s">
        <v>1762</v>
      </c>
      <c r="C512" s="1552" t="s">
        <v>180</v>
      </c>
      <c r="E512" s="1553"/>
    </row>
    <row r="513" spans="1:5" ht="18">
      <c r="A513" s="1547" t="s">
        <v>1442</v>
      </c>
      <c r="B513" s="1570" t="s">
        <v>1763</v>
      </c>
      <c r="C513" s="1552" t="s">
        <v>180</v>
      </c>
      <c r="E513" s="1553"/>
    </row>
    <row r="514" spans="1:5" ht="18">
      <c r="A514" s="1547" t="s">
        <v>1443</v>
      </c>
      <c r="B514" s="1570" t="s">
        <v>1764</v>
      </c>
      <c r="C514" s="1552" t="s">
        <v>180</v>
      </c>
      <c r="E514" s="1553"/>
    </row>
    <row r="515" spans="1:5" ht="18">
      <c r="A515" s="1547" t="s">
        <v>1444</v>
      </c>
      <c r="B515" s="1570" t="s">
        <v>1765</v>
      </c>
      <c r="C515" s="1552" t="s">
        <v>180</v>
      </c>
      <c r="E515" s="1553"/>
    </row>
    <row r="516" spans="1:5" ht="17.5">
      <c r="A516" s="1547" t="s">
        <v>1445</v>
      </c>
      <c r="B516" s="1571" t="s">
        <v>1766</v>
      </c>
      <c r="C516" s="1552" t="s">
        <v>180</v>
      </c>
      <c r="E516" s="1553"/>
    </row>
    <row r="517" spans="1:5" ht="18">
      <c r="A517" s="1547" t="s">
        <v>1446</v>
      </c>
      <c r="B517" s="1570" t="s">
        <v>1767</v>
      </c>
      <c r="C517" s="1552" t="s">
        <v>180</v>
      </c>
      <c r="E517" s="1553"/>
    </row>
    <row r="518" spans="1:5" ht="18">
      <c r="A518" s="1547" t="s">
        <v>1447</v>
      </c>
      <c r="B518" s="1570" t="s">
        <v>1768</v>
      </c>
      <c r="C518" s="1552" t="s">
        <v>180</v>
      </c>
      <c r="E518" s="1553"/>
    </row>
    <row r="519" spans="1:5" ht="18">
      <c r="A519" s="1547" t="s">
        <v>1448</v>
      </c>
      <c r="B519" s="1570" t="s">
        <v>1769</v>
      </c>
      <c r="C519" s="1552" t="s">
        <v>180</v>
      </c>
      <c r="E519" s="1553"/>
    </row>
    <row r="520" spans="1:5" ht="18.5" thickBot="1">
      <c r="A520" s="1547" t="s">
        <v>1449</v>
      </c>
      <c r="B520" s="1573" t="s">
        <v>1770</v>
      </c>
      <c r="C520" s="1552" t="s">
        <v>180</v>
      </c>
      <c r="E520" s="1553"/>
    </row>
    <row r="521" spans="1:5" ht="18">
      <c r="A521" s="1547" t="s">
        <v>1450</v>
      </c>
      <c r="B521" s="1569" t="s">
        <v>1771</v>
      </c>
      <c r="C521" s="1552" t="s">
        <v>180</v>
      </c>
      <c r="E521" s="1553"/>
    </row>
    <row r="522" spans="1:5" ht="18">
      <c r="A522" s="1547" t="s">
        <v>1451</v>
      </c>
      <c r="B522" s="1570" t="s">
        <v>1772</v>
      </c>
      <c r="C522" s="1552" t="s">
        <v>180</v>
      </c>
      <c r="E522" s="1553"/>
    </row>
    <row r="523" spans="1:5" ht="17.5">
      <c r="A523" s="1547" t="s">
        <v>1452</v>
      </c>
      <c r="B523" s="1571" t="s">
        <v>1773</v>
      </c>
      <c r="C523" s="1552" t="s">
        <v>180</v>
      </c>
      <c r="E523" s="1553"/>
    </row>
    <row r="524" spans="1:5" ht="18">
      <c r="A524" s="1547" t="s">
        <v>1453</v>
      </c>
      <c r="B524" s="1570" t="s">
        <v>1774</v>
      </c>
      <c r="C524" s="1552" t="s">
        <v>180</v>
      </c>
      <c r="E524" s="1553"/>
    </row>
    <row r="525" spans="1:5" ht="18">
      <c r="A525" s="1547" t="s">
        <v>1454</v>
      </c>
      <c r="B525" s="1570" t="s">
        <v>1775</v>
      </c>
      <c r="C525" s="1552" t="s">
        <v>180</v>
      </c>
      <c r="E525" s="1553"/>
    </row>
    <row r="526" spans="1:5" ht="18">
      <c r="A526" s="1547" t="s">
        <v>1455</v>
      </c>
      <c r="B526" s="1570" t="s">
        <v>1776</v>
      </c>
      <c r="C526" s="1552" t="s">
        <v>180</v>
      </c>
      <c r="E526" s="1553"/>
    </row>
    <row r="527" spans="1:5" ht="18">
      <c r="A527" s="1547" t="s">
        <v>1456</v>
      </c>
      <c r="B527" s="1570" t="s">
        <v>1777</v>
      </c>
      <c r="C527" s="1552" t="s">
        <v>180</v>
      </c>
      <c r="E527" s="1553"/>
    </row>
    <row r="528" spans="1:5" ht="18.5" thickBot="1">
      <c r="A528" s="1547" t="s">
        <v>1457</v>
      </c>
      <c r="B528" s="1573" t="s">
        <v>1778</v>
      </c>
      <c r="C528" s="1552" t="s">
        <v>180</v>
      </c>
      <c r="E528" s="1553"/>
    </row>
    <row r="529" spans="1:5" ht="18">
      <c r="A529" s="1547" t="s">
        <v>1458</v>
      </c>
      <c r="B529" s="1569" t="s">
        <v>1779</v>
      </c>
      <c r="C529" s="1552" t="s">
        <v>180</v>
      </c>
      <c r="E529" s="1553"/>
    </row>
    <row r="530" spans="1:5" ht="18">
      <c r="A530" s="1547" t="s">
        <v>1459</v>
      </c>
      <c r="B530" s="1570" t="s">
        <v>1780</v>
      </c>
      <c r="C530" s="1552" t="s">
        <v>180</v>
      </c>
      <c r="E530" s="1553"/>
    </row>
    <row r="531" spans="1:5" ht="18">
      <c r="A531" s="1547" t="s">
        <v>1460</v>
      </c>
      <c r="B531" s="1570" t="s">
        <v>1781</v>
      </c>
      <c r="C531" s="1552" t="s">
        <v>180</v>
      </c>
      <c r="E531" s="1553"/>
    </row>
    <row r="532" spans="1:5" ht="18">
      <c r="A532" s="1547" t="s">
        <v>1461</v>
      </c>
      <c r="B532" s="1570" t="s">
        <v>1782</v>
      </c>
      <c r="C532" s="1552" t="s">
        <v>180</v>
      </c>
      <c r="E532" s="1553"/>
    </row>
    <row r="533" spans="1:5" ht="18">
      <c r="A533" s="1547" t="s">
        <v>1462</v>
      </c>
      <c r="B533" s="1570" t="s">
        <v>1783</v>
      </c>
      <c r="C533" s="1552" t="s">
        <v>180</v>
      </c>
      <c r="E533" s="1553"/>
    </row>
    <row r="534" spans="1:5" ht="18">
      <c r="A534" s="1547" t="s">
        <v>1463</v>
      </c>
      <c r="B534" s="1570" t="s">
        <v>1784</v>
      </c>
      <c r="C534" s="1552" t="s">
        <v>180</v>
      </c>
      <c r="E534" s="1553"/>
    </row>
    <row r="535" spans="1:5" ht="18">
      <c r="A535" s="1547" t="s">
        <v>1464</v>
      </c>
      <c r="B535" s="1570" t="s">
        <v>1785</v>
      </c>
      <c r="C535" s="1552" t="s">
        <v>180</v>
      </c>
      <c r="E535" s="1553"/>
    </row>
    <row r="536" spans="1:5" ht="18">
      <c r="A536" s="1547" t="s">
        <v>1465</v>
      </c>
      <c r="B536" s="1570" t="s">
        <v>1786</v>
      </c>
      <c r="C536" s="1552" t="s">
        <v>180</v>
      </c>
      <c r="E536" s="1553"/>
    </row>
    <row r="537" spans="1:5" ht="17.5">
      <c r="A537" s="1547" t="s">
        <v>1466</v>
      </c>
      <c r="B537" s="1571" t="s">
        <v>1787</v>
      </c>
      <c r="C537" s="1552" t="s">
        <v>180</v>
      </c>
      <c r="E537" s="1553"/>
    </row>
    <row r="538" spans="1:5" ht="18">
      <c r="A538" s="1547" t="s">
        <v>1467</v>
      </c>
      <c r="B538" s="1570" t="s">
        <v>1788</v>
      </c>
      <c r="C538" s="1552" t="s">
        <v>180</v>
      </c>
      <c r="E538" s="1553"/>
    </row>
    <row r="539" spans="1:5" ht="18.5" thickBot="1">
      <c r="A539" s="1547" t="s">
        <v>1468</v>
      </c>
      <c r="B539" s="1573" t="s">
        <v>1789</v>
      </c>
      <c r="C539" s="1552" t="s">
        <v>180</v>
      </c>
      <c r="E539" s="1553"/>
    </row>
    <row r="540" spans="1:5" ht="18">
      <c r="A540" s="1547" t="s">
        <v>1469</v>
      </c>
      <c r="B540" s="1569" t="s">
        <v>1790</v>
      </c>
      <c r="C540" s="1552" t="s">
        <v>180</v>
      </c>
      <c r="E540" s="1553"/>
    </row>
    <row r="541" spans="1:5" ht="18">
      <c r="A541" s="1547" t="s">
        <v>1470</v>
      </c>
      <c r="B541" s="1570" t="s">
        <v>1791</v>
      </c>
      <c r="C541" s="1552" t="s">
        <v>180</v>
      </c>
      <c r="E541" s="1553"/>
    </row>
    <row r="542" spans="1:5" ht="18">
      <c r="A542" s="1547" t="s">
        <v>1471</v>
      </c>
      <c r="B542" s="1570" t="s">
        <v>1792</v>
      </c>
      <c r="C542" s="1552" t="s">
        <v>180</v>
      </c>
      <c r="E542" s="1553"/>
    </row>
    <row r="543" spans="1:5" ht="18">
      <c r="A543" s="1547" t="s">
        <v>1472</v>
      </c>
      <c r="B543" s="1570" t="s">
        <v>1793</v>
      </c>
      <c r="C543" s="1552" t="s">
        <v>180</v>
      </c>
      <c r="E543" s="1553"/>
    </row>
    <row r="544" spans="1:5" ht="18">
      <c r="A544" s="1547" t="s">
        <v>1473</v>
      </c>
      <c r="B544" s="1570" t="s">
        <v>1794</v>
      </c>
      <c r="C544" s="1552" t="s">
        <v>180</v>
      </c>
      <c r="E544" s="1553"/>
    </row>
    <row r="545" spans="1:5" ht="17.5">
      <c r="A545" s="1547" t="s">
        <v>1474</v>
      </c>
      <c r="B545" s="1571" t="s">
        <v>1795</v>
      </c>
      <c r="C545" s="1552" t="s">
        <v>180</v>
      </c>
      <c r="E545" s="1553"/>
    </row>
    <row r="546" spans="1:5" ht="18">
      <c r="A546" s="1547" t="s">
        <v>1475</v>
      </c>
      <c r="B546" s="1570" t="s">
        <v>1796</v>
      </c>
      <c r="C546" s="1552" t="s">
        <v>180</v>
      </c>
      <c r="E546" s="1553"/>
    </row>
    <row r="547" spans="1:5" ht="18">
      <c r="A547" s="1547" t="s">
        <v>1476</v>
      </c>
      <c r="B547" s="1570" t="s">
        <v>1797</v>
      </c>
      <c r="C547" s="1552" t="s">
        <v>180</v>
      </c>
      <c r="E547" s="1553"/>
    </row>
    <row r="548" spans="1:5" ht="18">
      <c r="A548" s="1547" t="s">
        <v>1477</v>
      </c>
      <c r="B548" s="1570" t="s">
        <v>1798</v>
      </c>
      <c r="C548" s="1552" t="s">
        <v>180</v>
      </c>
      <c r="E548" s="1553"/>
    </row>
    <row r="549" spans="1:5" ht="18">
      <c r="A549" s="1547" t="s">
        <v>1478</v>
      </c>
      <c r="B549" s="1570" t="s">
        <v>1799</v>
      </c>
      <c r="C549" s="1552" t="s">
        <v>180</v>
      </c>
      <c r="E549" s="1553"/>
    </row>
    <row r="550" spans="1:5" ht="18">
      <c r="A550" s="1547" t="s">
        <v>1479</v>
      </c>
      <c r="B550" s="1575" t="s">
        <v>1800</v>
      </c>
      <c r="C550" s="1552" t="s">
        <v>180</v>
      </c>
      <c r="E550" s="1553"/>
    </row>
    <row r="551" spans="1:5" ht="18.5" thickBot="1">
      <c r="A551" s="1547" t="s">
        <v>1480</v>
      </c>
      <c r="B551" s="1573" t="s">
        <v>1801</v>
      </c>
      <c r="C551" s="1552" t="s">
        <v>180</v>
      </c>
      <c r="E551" s="1553"/>
    </row>
    <row r="552" spans="1:5" ht="18">
      <c r="A552" s="1547" t="s">
        <v>1481</v>
      </c>
      <c r="B552" s="1569" t="s">
        <v>1802</v>
      </c>
      <c r="C552" s="1552" t="s">
        <v>180</v>
      </c>
      <c r="E552" s="1553"/>
    </row>
    <row r="553" spans="1:5" ht="18">
      <c r="A553" s="1547" t="s">
        <v>1482</v>
      </c>
      <c r="B553" s="1570" t="s">
        <v>1803</v>
      </c>
      <c r="C553" s="1552" t="s">
        <v>180</v>
      </c>
      <c r="E553" s="1553"/>
    </row>
    <row r="554" spans="1:5" ht="18">
      <c r="A554" s="1547" t="s">
        <v>1483</v>
      </c>
      <c r="B554" s="1570" t="s">
        <v>1804</v>
      </c>
      <c r="C554" s="1552" t="s">
        <v>180</v>
      </c>
      <c r="E554" s="1553"/>
    </row>
    <row r="555" spans="1:5" ht="17.5">
      <c r="A555" s="1547" t="s">
        <v>1484</v>
      </c>
      <c r="B555" s="1571" t="s">
        <v>1805</v>
      </c>
      <c r="C555" s="1552" t="s">
        <v>180</v>
      </c>
      <c r="E555" s="1553"/>
    </row>
    <row r="556" spans="1:5" ht="18">
      <c r="A556" s="1547" t="s">
        <v>1485</v>
      </c>
      <c r="B556" s="1570" t="s">
        <v>1806</v>
      </c>
      <c r="C556" s="1552" t="s">
        <v>180</v>
      </c>
      <c r="E556" s="1553"/>
    </row>
    <row r="557" spans="1:5" ht="18.5" thickBot="1">
      <c r="A557" s="1547" t="s">
        <v>1486</v>
      </c>
      <c r="B557" s="1573" t="s">
        <v>1807</v>
      </c>
      <c r="C557" s="1552" t="s">
        <v>180</v>
      </c>
      <c r="E557" s="1553"/>
    </row>
    <row r="558" spans="1:5" ht="18">
      <c r="A558" s="1547" t="s">
        <v>1487</v>
      </c>
      <c r="B558" s="1576" t="s">
        <v>1808</v>
      </c>
      <c r="C558" s="1552" t="s">
        <v>180</v>
      </c>
      <c r="E558" s="1553"/>
    </row>
    <row r="559" spans="1:5" ht="18">
      <c r="A559" s="1547" t="s">
        <v>1488</v>
      </c>
      <c r="B559" s="1570" t="s">
        <v>1809</v>
      </c>
      <c r="C559" s="1552" t="s">
        <v>180</v>
      </c>
      <c r="E559" s="1553"/>
    </row>
    <row r="560" spans="1:5" ht="18">
      <c r="A560" s="1547" t="s">
        <v>1489</v>
      </c>
      <c r="B560" s="1570" t="s">
        <v>1810</v>
      </c>
      <c r="C560" s="1552" t="s">
        <v>180</v>
      </c>
      <c r="E560" s="1553"/>
    </row>
    <row r="561" spans="1:5" ht="18">
      <c r="A561" s="1547" t="s">
        <v>1490</v>
      </c>
      <c r="B561" s="1570" t="s">
        <v>1811</v>
      </c>
      <c r="C561" s="1552" t="s">
        <v>180</v>
      </c>
      <c r="E561" s="1553"/>
    </row>
    <row r="562" spans="1:5" ht="18">
      <c r="A562" s="1547" t="s">
        <v>1491</v>
      </c>
      <c r="B562" s="1570" t="s">
        <v>1812</v>
      </c>
      <c r="C562" s="1552" t="s">
        <v>180</v>
      </c>
      <c r="E562" s="1553"/>
    </row>
    <row r="563" spans="1:5" ht="18">
      <c r="A563" s="1547" t="s">
        <v>1492</v>
      </c>
      <c r="B563" s="1570" t="s">
        <v>1813</v>
      </c>
      <c r="C563" s="1552" t="s">
        <v>180</v>
      </c>
      <c r="E563" s="1553"/>
    </row>
    <row r="564" spans="1:5" ht="18">
      <c r="A564" s="1547" t="s">
        <v>1493</v>
      </c>
      <c r="B564" s="1570" t="s">
        <v>1814</v>
      </c>
      <c r="C564" s="1552" t="s">
        <v>180</v>
      </c>
      <c r="E564" s="1553"/>
    </row>
    <row r="565" spans="1:5" ht="17.5">
      <c r="A565" s="1547" t="s">
        <v>1494</v>
      </c>
      <c r="B565" s="1571" t="s">
        <v>1815</v>
      </c>
      <c r="C565" s="1552" t="s">
        <v>180</v>
      </c>
      <c r="E565" s="1553"/>
    </row>
    <row r="566" spans="1:5" ht="18">
      <c r="A566" s="1547" t="s">
        <v>1495</v>
      </c>
      <c r="B566" s="1570" t="s">
        <v>1816</v>
      </c>
      <c r="C566" s="1552" t="s">
        <v>180</v>
      </c>
      <c r="E566" s="1553"/>
    </row>
    <row r="567" spans="1:5" ht="18">
      <c r="A567" s="1547" t="s">
        <v>1496</v>
      </c>
      <c r="B567" s="1570" t="s">
        <v>1817</v>
      </c>
      <c r="C567" s="1552" t="s">
        <v>180</v>
      </c>
      <c r="E567" s="1553"/>
    </row>
    <row r="568" spans="1:5" ht="18.5" thickBot="1">
      <c r="A568" s="1547" t="s">
        <v>1497</v>
      </c>
      <c r="B568" s="1573" t="s">
        <v>1818</v>
      </c>
      <c r="C568" s="1552" t="s">
        <v>180</v>
      </c>
      <c r="E568" s="1553"/>
    </row>
    <row r="569" spans="1:5" ht="18">
      <c r="A569" s="1547" t="s">
        <v>1498</v>
      </c>
      <c r="B569" s="1576" t="s">
        <v>1819</v>
      </c>
      <c r="C569" s="1552" t="s">
        <v>180</v>
      </c>
      <c r="E569" s="1553"/>
    </row>
    <row r="570" spans="1:5" ht="18">
      <c r="A570" s="1547" t="s">
        <v>1499</v>
      </c>
      <c r="B570" s="1570" t="s">
        <v>1820</v>
      </c>
      <c r="C570" s="1552" t="s">
        <v>180</v>
      </c>
      <c r="E570" s="1553"/>
    </row>
    <row r="571" spans="1:5" ht="18">
      <c r="A571" s="1547" t="s">
        <v>1500</v>
      </c>
      <c r="B571" s="1570" t="s">
        <v>1821</v>
      </c>
      <c r="C571" s="1552" t="s">
        <v>180</v>
      </c>
      <c r="E571" s="1553"/>
    </row>
    <row r="572" spans="1:5" ht="18">
      <c r="A572" s="1547" t="s">
        <v>1501</v>
      </c>
      <c r="B572" s="1570" t="s">
        <v>1822</v>
      </c>
      <c r="C572" s="1552" t="s">
        <v>180</v>
      </c>
      <c r="E572" s="1553"/>
    </row>
    <row r="573" spans="1:5" ht="18">
      <c r="A573" s="1547" t="s">
        <v>1502</v>
      </c>
      <c r="B573" s="1570" t="s">
        <v>1823</v>
      </c>
      <c r="C573" s="1552" t="s">
        <v>180</v>
      </c>
      <c r="E573" s="1553"/>
    </row>
    <row r="574" spans="1:5" ht="18">
      <c r="A574" s="1547" t="s">
        <v>1503</v>
      </c>
      <c r="B574" s="1570" t="s">
        <v>1824</v>
      </c>
      <c r="C574" s="1552" t="s">
        <v>180</v>
      </c>
      <c r="E574" s="1553"/>
    </row>
    <row r="575" spans="1:5" ht="18">
      <c r="A575" s="1547" t="s">
        <v>1504</v>
      </c>
      <c r="B575" s="1570" t="s">
        <v>1825</v>
      </c>
      <c r="C575" s="1552" t="s">
        <v>180</v>
      </c>
      <c r="E575" s="1553"/>
    </row>
    <row r="576" spans="1:5" ht="18">
      <c r="A576" s="1547" t="s">
        <v>1505</v>
      </c>
      <c r="B576" s="1570" t="s">
        <v>1826</v>
      </c>
      <c r="C576" s="1552" t="s">
        <v>180</v>
      </c>
      <c r="E576" s="1553"/>
    </row>
    <row r="577" spans="1:5" ht="17.5">
      <c r="A577" s="1547" t="s">
        <v>1506</v>
      </c>
      <c r="B577" s="1571" t="s">
        <v>1827</v>
      </c>
      <c r="C577" s="1552" t="s">
        <v>180</v>
      </c>
      <c r="E577" s="1553"/>
    </row>
    <row r="578" spans="1:5" ht="18">
      <c r="A578" s="1547" t="s">
        <v>1507</v>
      </c>
      <c r="B578" s="1570" t="s">
        <v>1828</v>
      </c>
      <c r="C578" s="1552" t="s">
        <v>180</v>
      </c>
      <c r="E578" s="1553"/>
    </row>
    <row r="579" spans="1:5" ht="18">
      <c r="A579" s="1547" t="s">
        <v>1508</v>
      </c>
      <c r="B579" s="1570" t="s">
        <v>1829</v>
      </c>
      <c r="C579" s="1552" t="s">
        <v>180</v>
      </c>
      <c r="E579" s="1553"/>
    </row>
    <row r="580" spans="1:5" ht="18">
      <c r="A580" s="1547" t="s">
        <v>1509</v>
      </c>
      <c r="B580" s="1570" t="s">
        <v>1830</v>
      </c>
      <c r="C580" s="1552" t="s">
        <v>180</v>
      </c>
      <c r="E580" s="1553"/>
    </row>
    <row r="581" spans="1:5" ht="18">
      <c r="A581" s="1547" t="s">
        <v>1510</v>
      </c>
      <c r="B581" s="1570" t="s">
        <v>1831</v>
      </c>
      <c r="C581" s="1552" t="s">
        <v>180</v>
      </c>
      <c r="E581" s="1553"/>
    </row>
    <row r="582" spans="1:5" ht="18">
      <c r="A582" s="1547" t="s">
        <v>1511</v>
      </c>
      <c r="B582" s="1570" t="s">
        <v>1832</v>
      </c>
      <c r="C582" s="1552" t="s">
        <v>180</v>
      </c>
      <c r="E582" s="1553"/>
    </row>
    <row r="583" spans="1:5" ht="18">
      <c r="A583" s="1547" t="s">
        <v>1512</v>
      </c>
      <c r="B583" s="1570" t="s">
        <v>1833</v>
      </c>
      <c r="C583" s="1552" t="s">
        <v>180</v>
      </c>
      <c r="E583" s="1553"/>
    </row>
    <row r="584" spans="1:5" ht="18">
      <c r="A584" s="1547" t="s">
        <v>1513</v>
      </c>
      <c r="B584" s="1570" t="s">
        <v>1834</v>
      </c>
      <c r="C584" s="1552" t="s">
        <v>180</v>
      </c>
      <c r="E584" s="1553"/>
    </row>
    <row r="585" spans="1:5" ht="18">
      <c r="A585" s="1547" t="s">
        <v>1514</v>
      </c>
      <c r="B585" s="1570" t="s">
        <v>1835</v>
      </c>
      <c r="C585" s="1552" t="s">
        <v>180</v>
      </c>
      <c r="E585" s="1553"/>
    </row>
    <row r="586" spans="1:5" ht="18.5" thickBot="1">
      <c r="A586" s="1547" t="s">
        <v>1515</v>
      </c>
      <c r="B586" s="1577" t="s">
        <v>1836</v>
      </c>
      <c r="C586" s="1552" t="s">
        <v>180</v>
      </c>
      <c r="E586" s="1553"/>
    </row>
    <row r="587" spans="1:5" ht="18">
      <c r="A587" s="1547" t="s">
        <v>1516</v>
      </c>
      <c r="B587" s="1569" t="s">
        <v>1837</v>
      </c>
      <c r="C587" s="1552" t="s">
        <v>180</v>
      </c>
      <c r="E587" s="1553"/>
    </row>
    <row r="588" spans="1:5" ht="18">
      <c r="A588" s="1547" t="s">
        <v>1517</v>
      </c>
      <c r="B588" s="1570" t="s">
        <v>1838</v>
      </c>
      <c r="C588" s="1552" t="s">
        <v>180</v>
      </c>
      <c r="E588" s="1553"/>
    </row>
    <row r="589" spans="1:5" ht="18">
      <c r="A589" s="1547" t="s">
        <v>1518</v>
      </c>
      <c r="B589" s="1570" t="s">
        <v>1839</v>
      </c>
      <c r="C589" s="1552" t="s">
        <v>180</v>
      </c>
      <c r="E589" s="1553"/>
    </row>
    <row r="590" spans="1:5" ht="18">
      <c r="A590" s="1547" t="s">
        <v>1519</v>
      </c>
      <c r="B590" s="1570" t="s">
        <v>1840</v>
      </c>
      <c r="C590" s="1552" t="s">
        <v>180</v>
      </c>
      <c r="E590" s="1553"/>
    </row>
    <row r="591" spans="1:5" ht="17.5">
      <c r="A591" s="1547" t="s">
        <v>1520</v>
      </c>
      <c r="B591" s="1571" t="s">
        <v>1841</v>
      </c>
      <c r="C591" s="1552" t="s">
        <v>180</v>
      </c>
      <c r="E591" s="1553"/>
    </row>
    <row r="592" spans="1:5" ht="18">
      <c r="A592" s="1547" t="s">
        <v>1521</v>
      </c>
      <c r="B592" s="1570" t="s">
        <v>1842</v>
      </c>
      <c r="C592" s="1552" t="s">
        <v>180</v>
      </c>
      <c r="E592" s="1553"/>
    </row>
    <row r="593" spans="1:5" ht="18.5" thickBot="1">
      <c r="A593" s="1547" t="s">
        <v>1522</v>
      </c>
      <c r="B593" s="1573" t="s">
        <v>1843</v>
      </c>
      <c r="C593" s="1552" t="s">
        <v>180</v>
      </c>
      <c r="E593" s="1553"/>
    </row>
    <row r="594" spans="1:5" ht="18">
      <c r="A594" s="1547" t="s">
        <v>1523</v>
      </c>
      <c r="B594" s="1569" t="s">
        <v>1844</v>
      </c>
      <c r="C594" s="1552" t="s">
        <v>180</v>
      </c>
      <c r="E594" s="1553"/>
    </row>
    <row r="595" spans="1:5" ht="18">
      <c r="A595" s="1547" t="s">
        <v>1524</v>
      </c>
      <c r="B595" s="1570" t="s">
        <v>1703</v>
      </c>
      <c r="C595" s="1552" t="s">
        <v>180</v>
      </c>
      <c r="E595" s="1553"/>
    </row>
    <row r="596" spans="1:5" ht="18">
      <c r="A596" s="1547" t="s">
        <v>1525</v>
      </c>
      <c r="B596" s="1570" t="s">
        <v>1845</v>
      </c>
      <c r="C596" s="1552" t="s">
        <v>180</v>
      </c>
      <c r="E596" s="1553"/>
    </row>
    <row r="597" spans="1:5" ht="18">
      <c r="A597" s="1547" t="s">
        <v>1526</v>
      </c>
      <c r="B597" s="1570" t="s">
        <v>1846</v>
      </c>
      <c r="C597" s="1552" t="s">
        <v>180</v>
      </c>
      <c r="E597" s="1553"/>
    </row>
    <row r="598" spans="1:5" ht="18">
      <c r="A598" s="1547" t="s">
        <v>1527</v>
      </c>
      <c r="B598" s="1570" t="s">
        <v>1847</v>
      </c>
      <c r="C598" s="1552" t="s">
        <v>180</v>
      </c>
      <c r="E598" s="1553"/>
    </row>
    <row r="599" spans="1:5" ht="17.5">
      <c r="A599" s="1547" t="s">
        <v>1528</v>
      </c>
      <c r="B599" s="1571" t="s">
        <v>1848</v>
      </c>
      <c r="C599" s="1552" t="s">
        <v>180</v>
      </c>
      <c r="E599" s="1553"/>
    </row>
    <row r="600" spans="1:5" ht="18">
      <c r="A600" s="1547" t="s">
        <v>1529</v>
      </c>
      <c r="B600" s="1570" t="s">
        <v>1849</v>
      </c>
      <c r="C600" s="1552" t="s">
        <v>180</v>
      </c>
      <c r="E600" s="1553"/>
    </row>
    <row r="601" spans="1:5" ht="18.5" thickBot="1">
      <c r="A601" s="1547" t="s">
        <v>1530</v>
      </c>
      <c r="B601" s="1573" t="s">
        <v>1850</v>
      </c>
      <c r="C601" s="1552" t="s">
        <v>180</v>
      </c>
      <c r="E601" s="1553"/>
    </row>
    <row r="602" spans="1:5" ht="18">
      <c r="A602" s="1547" t="s">
        <v>1531</v>
      </c>
      <c r="B602" s="1569" t="s">
        <v>1851</v>
      </c>
      <c r="C602" s="1552" t="s">
        <v>180</v>
      </c>
      <c r="E602" s="1553"/>
    </row>
    <row r="603" spans="1:5" ht="18">
      <c r="A603" s="1547" t="s">
        <v>1532</v>
      </c>
      <c r="B603" s="1570" t="s">
        <v>1852</v>
      </c>
      <c r="C603" s="1552" t="s">
        <v>180</v>
      </c>
      <c r="E603" s="1553"/>
    </row>
    <row r="604" spans="1:5" ht="18">
      <c r="A604" s="1547" t="s">
        <v>1533</v>
      </c>
      <c r="B604" s="1570" t="s">
        <v>1853</v>
      </c>
      <c r="C604" s="1552" t="s">
        <v>180</v>
      </c>
      <c r="E604" s="1553"/>
    </row>
    <row r="605" spans="1:5" ht="18">
      <c r="A605" s="1547" t="s">
        <v>1534</v>
      </c>
      <c r="B605" s="1570" t="s">
        <v>1854</v>
      </c>
      <c r="C605" s="1552" t="s">
        <v>180</v>
      </c>
      <c r="E605" s="1553"/>
    </row>
    <row r="606" spans="1:5" ht="17.5">
      <c r="A606" s="1547" t="s">
        <v>1535</v>
      </c>
      <c r="B606" s="1571" t="s">
        <v>1855</v>
      </c>
      <c r="C606" s="1552" t="s">
        <v>180</v>
      </c>
      <c r="E606" s="1553"/>
    </row>
    <row r="607" spans="1:5" ht="18">
      <c r="A607" s="1547" t="s">
        <v>1536</v>
      </c>
      <c r="B607" s="1570" t="s">
        <v>1856</v>
      </c>
      <c r="C607" s="1552" t="s">
        <v>180</v>
      </c>
      <c r="E607" s="1553"/>
    </row>
    <row r="608" spans="1:5" ht="18.5" thickBot="1">
      <c r="A608" s="1547" t="s">
        <v>1537</v>
      </c>
      <c r="B608" s="1573" t="s">
        <v>1857</v>
      </c>
      <c r="C608" s="1552" t="s">
        <v>180</v>
      </c>
      <c r="E608" s="1553"/>
    </row>
    <row r="609" spans="1:5" ht="18">
      <c r="A609" s="1547" t="s">
        <v>1538</v>
      </c>
      <c r="B609" s="1569" t="s">
        <v>1858</v>
      </c>
      <c r="C609" s="1552" t="s">
        <v>180</v>
      </c>
      <c r="E609" s="1553"/>
    </row>
    <row r="610" spans="1:5" ht="18">
      <c r="A610" s="1547" t="s">
        <v>1539</v>
      </c>
      <c r="B610" s="1570" t="s">
        <v>1859</v>
      </c>
      <c r="C610" s="1552" t="s">
        <v>180</v>
      </c>
      <c r="E610" s="1553"/>
    </row>
    <row r="611" spans="1:5" ht="17.5">
      <c r="A611" s="1547" t="s">
        <v>1540</v>
      </c>
      <c r="B611" s="1571" t="s">
        <v>1860</v>
      </c>
      <c r="C611" s="1552" t="s">
        <v>180</v>
      </c>
      <c r="E611" s="1553"/>
    </row>
    <row r="612" spans="1:5" ht="18.5" thickBot="1">
      <c r="A612" s="1547" t="s">
        <v>1541</v>
      </c>
      <c r="B612" s="1573" t="s">
        <v>1861</v>
      </c>
      <c r="C612" s="1552" t="s">
        <v>180</v>
      </c>
      <c r="E612" s="1553"/>
    </row>
    <row r="613" spans="1:5" ht="18">
      <c r="A613" s="1547" t="s">
        <v>1542</v>
      </c>
      <c r="B613" s="1569" t="s">
        <v>1862</v>
      </c>
      <c r="C613" s="1552" t="s">
        <v>180</v>
      </c>
      <c r="E613" s="1553"/>
    </row>
    <row r="614" spans="1:5" ht="18">
      <c r="A614" s="1547" t="s">
        <v>1543</v>
      </c>
      <c r="B614" s="1570" t="s">
        <v>1863</v>
      </c>
      <c r="C614" s="1552" t="s">
        <v>180</v>
      </c>
      <c r="E614" s="1553"/>
    </row>
    <row r="615" spans="1:5" ht="18">
      <c r="A615" s="1547" t="s">
        <v>1544</v>
      </c>
      <c r="B615" s="1570" t="s">
        <v>1864</v>
      </c>
      <c r="C615" s="1552" t="s">
        <v>180</v>
      </c>
      <c r="E615" s="1553"/>
    </row>
    <row r="616" spans="1:5" ht="18">
      <c r="A616" s="1547" t="s">
        <v>1545</v>
      </c>
      <c r="B616" s="1570" t="s">
        <v>1865</v>
      </c>
      <c r="C616" s="1552" t="s">
        <v>180</v>
      </c>
      <c r="E616" s="1553"/>
    </row>
    <row r="617" spans="1:5" ht="18">
      <c r="A617" s="1547" t="s">
        <v>1546</v>
      </c>
      <c r="B617" s="1570" t="s">
        <v>1866</v>
      </c>
      <c r="C617" s="1552" t="s">
        <v>180</v>
      </c>
      <c r="E617" s="1553"/>
    </row>
    <row r="618" spans="1:5" ht="18">
      <c r="A618" s="1547" t="s">
        <v>1547</v>
      </c>
      <c r="B618" s="1570" t="s">
        <v>1867</v>
      </c>
      <c r="C618" s="1552" t="s">
        <v>180</v>
      </c>
      <c r="E618" s="1553"/>
    </row>
    <row r="619" spans="1:5" ht="18">
      <c r="A619" s="1547" t="s">
        <v>1548</v>
      </c>
      <c r="B619" s="1570" t="s">
        <v>1868</v>
      </c>
      <c r="C619" s="1552" t="s">
        <v>180</v>
      </c>
      <c r="E619" s="1553"/>
    </row>
    <row r="620" spans="1:5" ht="18">
      <c r="A620" s="1547" t="s">
        <v>1549</v>
      </c>
      <c r="B620" s="1570" t="s">
        <v>1869</v>
      </c>
      <c r="C620" s="1552" t="s">
        <v>180</v>
      </c>
      <c r="E620" s="1553"/>
    </row>
    <row r="621" spans="1:5" ht="17.5">
      <c r="A621" s="1547" t="s">
        <v>1550</v>
      </c>
      <c r="B621" s="1571" t="s">
        <v>1870</v>
      </c>
      <c r="C621" s="1552" t="s">
        <v>180</v>
      </c>
      <c r="E621" s="1553"/>
    </row>
    <row r="622" spans="1:5" ht="18.5" thickBot="1">
      <c r="A622" s="1547" t="s">
        <v>1551</v>
      </c>
      <c r="B622" s="1573" t="s">
        <v>1871</v>
      </c>
      <c r="C622" s="1552" t="s">
        <v>180</v>
      </c>
      <c r="E622" s="1553"/>
    </row>
    <row r="623" spans="1:5" ht="18">
      <c r="A623" s="1547" t="s">
        <v>1552</v>
      </c>
      <c r="B623" s="1569" t="s">
        <v>316</v>
      </c>
      <c r="C623" s="1552" t="s">
        <v>180</v>
      </c>
      <c r="E623" s="1553"/>
    </row>
    <row r="624" spans="1:5" ht="18">
      <c r="A624" s="1547" t="s">
        <v>1553</v>
      </c>
      <c r="B624" s="1570" t="s">
        <v>317</v>
      </c>
      <c r="C624" s="1552" t="s">
        <v>180</v>
      </c>
      <c r="E624" s="1553"/>
    </row>
    <row r="625" spans="1:5" ht="18">
      <c r="A625" s="1547" t="s">
        <v>1554</v>
      </c>
      <c r="B625" s="1570" t="s">
        <v>318</v>
      </c>
      <c r="C625" s="1552" t="s">
        <v>180</v>
      </c>
      <c r="E625" s="1553"/>
    </row>
    <row r="626" spans="1:5" ht="18">
      <c r="A626" s="1547" t="s">
        <v>1555</v>
      </c>
      <c r="B626" s="1570" t="s">
        <v>319</v>
      </c>
      <c r="C626" s="1552" t="s">
        <v>180</v>
      </c>
      <c r="E626" s="1553"/>
    </row>
    <row r="627" spans="1:5" ht="18">
      <c r="A627" s="1547" t="s">
        <v>1556</v>
      </c>
      <c r="B627" s="1570" t="s">
        <v>320</v>
      </c>
      <c r="C627" s="1552" t="s">
        <v>180</v>
      </c>
      <c r="E627" s="1553"/>
    </row>
    <row r="628" spans="1:5" ht="18">
      <c r="A628" s="1547" t="s">
        <v>1557</v>
      </c>
      <c r="B628" s="1570" t="s">
        <v>321</v>
      </c>
      <c r="C628" s="1552" t="s">
        <v>180</v>
      </c>
      <c r="E628" s="1553"/>
    </row>
    <row r="629" spans="1:5" ht="18">
      <c r="A629" s="1547" t="s">
        <v>1558</v>
      </c>
      <c r="B629" s="1570" t="s">
        <v>322</v>
      </c>
      <c r="C629" s="1552" t="s">
        <v>180</v>
      </c>
      <c r="E629" s="1553"/>
    </row>
    <row r="630" spans="1:5" ht="18">
      <c r="A630" s="1547" t="s">
        <v>1559</v>
      </c>
      <c r="B630" s="1570" t="s">
        <v>323</v>
      </c>
      <c r="C630" s="1552" t="s">
        <v>180</v>
      </c>
      <c r="E630" s="1553"/>
    </row>
    <row r="631" spans="1:5" ht="18">
      <c r="A631" s="1547" t="s">
        <v>1560</v>
      </c>
      <c r="B631" s="1570" t="s">
        <v>747</v>
      </c>
      <c r="C631" s="1552" t="s">
        <v>180</v>
      </c>
      <c r="E631" s="1553"/>
    </row>
    <row r="632" spans="1:5" ht="18">
      <c r="A632" s="1547" t="s">
        <v>1561</v>
      </c>
      <c r="B632" s="1570" t="s">
        <v>748</v>
      </c>
      <c r="C632" s="1552" t="s">
        <v>180</v>
      </c>
      <c r="E632" s="1553"/>
    </row>
    <row r="633" spans="1:5" ht="18">
      <c r="A633" s="1547" t="s">
        <v>1562</v>
      </c>
      <c r="B633" s="1570" t="s">
        <v>749</v>
      </c>
      <c r="C633" s="1552" t="s">
        <v>180</v>
      </c>
      <c r="E633" s="1553"/>
    </row>
    <row r="634" spans="1:5" ht="18">
      <c r="A634" s="1547" t="s">
        <v>1563</v>
      </c>
      <c r="B634" s="1570" t="s">
        <v>750</v>
      </c>
      <c r="C634" s="1552" t="s">
        <v>180</v>
      </c>
      <c r="E634" s="1553"/>
    </row>
    <row r="635" spans="1:5" ht="18">
      <c r="A635" s="1547" t="s">
        <v>1564</v>
      </c>
      <c r="B635" s="1570" t="s">
        <v>751</v>
      </c>
      <c r="C635" s="1552" t="s">
        <v>180</v>
      </c>
      <c r="E635" s="1553"/>
    </row>
    <row r="636" spans="1:5" ht="18">
      <c r="A636" s="1547" t="s">
        <v>1565</v>
      </c>
      <c r="B636" s="1570" t="s">
        <v>752</v>
      </c>
      <c r="C636" s="1552" t="s">
        <v>180</v>
      </c>
      <c r="E636" s="1553"/>
    </row>
    <row r="637" spans="1:5" ht="18">
      <c r="A637" s="1547" t="s">
        <v>1566</v>
      </c>
      <c r="B637" s="1570" t="s">
        <v>753</v>
      </c>
      <c r="C637" s="1552" t="s">
        <v>180</v>
      </c>
      <c r="E637" s="1553"/>
    </row>
    <row r="638" spans="1:5" ht="18">
      <c r="A638" s="1547" t="s">
        <v>1567</v>
      </c>
      <c r="B638" s="1570" t="s">
        <v>754</v>
      </c>
      <c r="C638" s="1552" t="s">
        <v>180</v>
      </c>
      <c r="E638" s="1553"/>
    </row>
    <row r="639" spans="1:5" ht="18">
      <c r="A639" s="1547" t="s">
        <v>1568</v>
      </c>
      <c r="B639" s="1570" t="s">
        <v>755</v>
      </c>
      <c r="C639" s="1552" t="s">
        <v>180</v>
      </c>
      <c r="E639" s="1553"/>
    </row>
    <row r="640" spans="1:5" ht="18">
      <c r="A640" s="1547" t="s">
        <v>1569</v>
      </c>
      <c r="B640" s="1570" t="s">
        <v>756</v>
      </c>
      <c r="C640" s="1552" t="s">
        <v>180</v>
      </c>
      <c r="E640" s="1553"/>
    </row>
    <row r="641" spans="1:5" ht="18">
      <c r="A641" s="1547" t="s">
        <v>1570</v>
      </c>
      <c r="B641" s="1570" t="s">
        <v>757</v>
      </c>
      <c r="C641" s="1552" t="s">
        <v>180</v>
      </c>
      <c r="E641" s="1553"/>
    </row>
    <row r="642" spans="1:5" ht="18">
      <c r="A642" s="1547" t="s">
        <v>1571</v>
      </c>
      <c r="B642" s="1570" t="s">
        <v>758</v>
      </c>
      <c r="C642" s="1552" t="s">
        <v>180</v>
      </c>
      <c r="E642" s="1553"/>
    </row>
    <row r="643" spans="1:5" ht="18">
      <c r="A643" s="1547" t="s">
        <v>1572</v>
      </c>
      <c r="B643" s="1570" t="s">
        <v>759</v>
      </c>
      <c r="C643" s="1552" t="s">
        <v>180</v>
      </c>
      <c r="E643" s="1553"/>
    </row>
    <row r="644" spans="1:5" ht="18">
      <c r="A644" s="1547" t="s">
        <v>1573</v>
      </c>
      <c r="B644" s="1570" t="s">
        <v>760</v>
      </c>
      <c r="C644" s="1552" t="s">
        <v>180</v>
      </c>
      <c r="E644" s="1553"/>
    </row>
    <row r="645" spans="1:5" ht="18">
      <c r="A645" s="1547" t="s">
        <v>1574</v>
      </c>
      <c r="B645" s="1570" t="s">
        <v>761</v>
      </c>
      <c r="C645" s="1552" t="s">
        <v>180</v>
      </c>
      <c r="E645" s="1553"/>
    </row>
    <row r="646" spans="1:5" ht="18">
      <c r="A646" s="1547" t="s">
        <v>1575</v>
      </c>
      <c r="B646" s="1570" t="s">
        <v>762</v>
      </c>
      <c r="C646" s="1552" t="s">
        <v>180</v>
      </c>
      <c r="E646" s="1553"/>
    </row>
    <row r="647" spans="1:5" ht="18" thickBot="1">
      <c r="A647" s="1547" t="s">
        <v>1576</v>
      </c>
      <c r="B647" s="1578" t="s">
        <v>763</v>
      </c>
      <c r="C647" s="1552" t="s">
        <v>180</v>
      </c>
      <c r="E647" s="1553"/>
    </row>
    <row r="648" spans="1:5" ht="18">
      <c r="A648" s="1547" t="s">
        <v>1577</v>
      </c>
      <c r="B648" s="1569" t="s">
        <v>1872</v>
      </c>
      <c r="C648" s="1552" t="s">
        <v>180</v>
      </c>
      <c r="E648" s="1553"/>
    </row>
    <row r="649" spans="1:5" ht="18">
      <c r="A649" s="1547" t="s">
        <v>1578</v>
      </c>
      <c r="B649" s="1570" t="s">
        <v>1873</v>
      </c>
      <c r="C649" s="1552" t="s">
        <v>180</v>
      </c>
      <c r="E649" s="1553"/>
    </row>
    <row r="650" spans="1:5" ht="18">
      <c r="A650" s="1547" t="s">
        <v>1579</v>
      </c>
      <c r="B650" s="1570" t="s">
        <v>1874</v>
      </c>
      <c r="C650" s="1552" t="s">
        <v>180</v>
      </c>
      <c r="E650" s="1553"/>
    </row>
    <row r="651" spans="1:5" ht="18">
      <c r="A651" s="1547" t="s">
        <v>1580</v>
      </c>
      <c r="B651" s="1570" t="s">
        <v>1875</v>
      </c>
      <c r="C651" s="1552" t="s">
        <v>180</v>
      </c>
      <c r="E651" s="1553"/>
    </row>
    <row r="652" spans="1:5" ht="18">
      <c r="A652" s="1547" t="s">
        <v>1581</v>
      </c>
      <c r="B652" s="1570" t="s">
        <v>1876</v>
      </c>
      <c r="C652" s="1552" t="s">
        <v>180</v>
      </c>
      <c r="E652" s="1553"/>
    </row>
    <row r="653" spans="1:5" ht="18">
      <c r="A653" s="1547" t="s">
        <v>1582</v>
      </c>
      <c r="B653" s="1570" t="s">
        <v>1877</v>
      </c>
      <c r="C653" s="1552" t="s">
        <v>180</v>
      </c>
      <c r="E653" s="1553"/>
    </row>
    <row r="654" spans="1:5" ht="18">
      <c r="A654" s="1547" t="s">
        <v>1583</v>
      </c>
      <c r="B654" s="1570" t="s">
        <v>1878</v>
      </c>
      <c r="C654" s="1552" t="s">
        <v>180</v>
      </c>
      <c r="E654" s="1553"/>
    </row>
    <row r="655" spans="1:5" ht="18">
      <c r="A655" s="1547" t="s">
        <v>1584</v>
      </c>
      <c r="B655" s="1570" t="s">
        <v>1879</v>
      </c>
      <c r="C655" s="1552" t="s">
        <v>180</v>
      </c>
      <c r="E655" s="1553"/>
    </row>
    <row r="656" spans="1:5" ht="18">
      <c r="A656" s="1547" t="s">
        <v>1585</v>
      </c>
      <c r="B656" s="1570" t="s">
        <v>1880</v>
      </c>
      <c r="C656" s="1552" t="s">
        <v>180</v>
      </c>
      <c r="E656" s="1553"/>
    </row>
    <row r="657" spans="1:5" ht="18">
      <c r="A657" s="1547" t="s">
        <v>1586</v>
      </c>
      <c r="B657" s="1570" t="s">
        <v>1881</v>
      </c>
      <c r="C657" s="1552" t="s">
        <v>180</v>
      </c>
      <c r="E657" s="1553"/>
    </row>
    <row r="658" spans="1:5" ht="18">
      <c r="A658" s="1547" t="s">
        <v>1587</v>
      </c>
      <c r="B658" s="1570" t="s">
        <v>1882</v>
      </c>
      <c r="C658" s="1552" t="s">
        <v>180</v>
      </c>
      <c r="E658" s="1553"/>
    </row>
    <row r="659" spans="1:5" ht="18">
      <c r="A659" s="1547" t="s">
        <v>1588</v>
      </c>
      <c r="B659" s="1570" t="s">
        <v>1883</v>
      </c>
      <c r="C659" s="1552" t="s">
        <v>180</v>
      </c>
      <c r="E659" s="1553"/>
    </row>
    <row r="660" spans="1:5" ht="18">
      <c r="A660" s="1547" t="s">
        <v>1589</v>
      </c>
      <c r="B660" s="1570" t="s">
        <v>1884</v>
      </c>
      <c r="C660" s="1552" t="s">
        <v>180</v>
      </c>
      <c r="E660" s="1553"/>
    </row>
    <row r="661" spans="1:5" ht="18">
      <c r="A661" s="1547" t="s">
        <v>1590</v>
      </c>
      <c r="B661" s="1570" t="s">
        <v>1885</v>
      </c>
      <c r="C661" s="1552" t="s">
        <v>180</v>
      </c>
      <c r="E661" s="1553"/>
    </row>
    <row r="662" spans="1:5" ht="18">
      <c r="A662" s="1547" t="s">
        <v>1591</v>
      </c>
      <c r="B662" s="1570" t="s">
        <v>1886</v>
      </c>
      <c r="C662" s="1552" t="s">
        <v>180</v>
      </c>
      <c r="E662" s="1553"/>
    </row>
    <row r="663" spans="1:5" ht="18">
      <c r="A663" s="1547" t="s">
        <v>1592</v>
      </c>
      <c r="B663" s="1570" t="s">
        <v>1887</v>
      </c>
      <c r="C663" s="1552" t="s">
        <v>180</v>
      </c>
      <c r="E663" s="1553"/>
    </row>
    <row r="664" spans="1:5" ht="18">
      <c r="A664" s="1547" t="s">
        <v>1593</v>
      </c>
      <c r="B664" s="1570" t="s">
        <v>1888</v>
      </c>
      <c r="C664" s="1552" t="s">
        <v>180</v>
      </c>
      <c r="E664" s="1553"/>
    </row>
    <row r="665" spans="1:5" ht="18">
      <c r="A665" s="1547" t="s">
        <v>1594</v>
      </c>
      <c r="B665" s="1570" t="s">
        <v>1889</v>
      </c>
      <c r="C665" s="1552" t="s">
        <v>180</v>
      </c>
      <c r="E665" s="1553"/>
    </row>
    <row r="666" spans="1:5" ht="18">
      <c r="A666" s="1547" t="s">
        <v>1595</v>
      </c>
      <c r="B666" s="1570" t="s">
        <v>1890</v>
      </c>
      <c r="C666" s="1552" t="s">
        <v>180</v>
      </c>
      <c r="E666" s="1553"/>
    </row>
    <row r="667" spans="1:5" ht="18">
      <c r="A667" s="1547" t="s">
        <v>1596</v>
      </c>
      <c r="B667" s="1570" t="s">
        <v>1891</v>
      </c>
      <c r="C667" s="1552" t="s">
        <v>180</v>
      </c>
      <c r="E667" s="1553"/>
    </row>
    <row r="668" spans="1:5" ht="18">
      <c r="A668" s="1547" t="s">
        <v>1597</v>
      </c>
      <c r="B668" s="1570" t="s">
        <v>1892</v>
      </c>
      <c r="C668" s="1552" t="s">
        <v>180</v>
      </c>
      <c r="E668" s="1553"/>
    </row>
    <row r="669" spans="1:5" ht="18.5" thickBot="1">
      <c r="A669" s="1547" t="s">
        <v>1598</v>
      </c>
      <c r="B669" s="1573" t="s">
        <v>1893</v>
      </c>
      <c r="C669" s="1552" t="s">
        <v>180</v>
      </c>
      <c r="E669" s="1553"/>
    </row>
    <row r="670" spans="1:5" ht="18">
      <c r="A670" s="1547" t="s">
        <v>1599</v>
      </c>
      <c r="B670" s="1569" t="s">
        <v>1894</v>
      </c>
      <c r="C670" s="1552" t="s">
        <v>180</v>
      </c>
      <c r="E670" s="1553"/>
    </row>
    <row r="671" spans="1:5" ht="18">
      <c r="A671" s="1547" t="s">
        <v>1600</v>
      </c>
      <c r="B671" s="1570" t="s">
        <v>1895</v>
      </c>
      <c r="C671" s="1552" t="s">
        <v>180</v>
      </c>
      <c r="E671" s="1553"/>
    </row>
    <row r="672" spans="1:5" ht="18">
      <c r="A672" s="1547" t="s">
        <v>1601</v>
      </c>
      <c r="B672" s="1570" t="s">
        <v>1896</v>
      </c>
      <c r="C672" s="1552" t="s">
        <v>180</v>
      </c>
      <c r="E672" s="1553"/>
    </row>
    <row r="673" spans="1:5" ht="18">
      <c r="A673" s="1547" t="s">
        <v>1602</v>
      </c>
      <c r="B673" s="1570" t="s">
        <v>1897</v>
      </c>
      <c r="C673" s="1552" t="s">
        <v>180</v>
      </c>
      <c r="E673" s="1553"/>
    </row>
    <row r="674" spans="1:5" ht="18">
      <c r="A674" s="1547" t="s">
        <v>1603</v>
      </c>
      <c r="B674" s="1570" t="s">
        <v>1898</v>
      </c>
      <c r="C674" s="1552" t="s">
        <v>180</v>
      </c>
      <c r="E674" s="1553"/>
    </row>
    <row r="675" spans="1:5" ht="18">
      <c r="A675" s="1547" t="s">
        <v>1604</v>
      </c>
      <c r="B675" s="1570" t="s">
        <v>1899</v>
      </c>
      <c r="C675" s="1552" t="s">
        <v>180</v>
      </c>
      <c r="E675" s="1553"/>
    </row>
    <row r="676" spans="1:5" ht="18">
      <c r="A676" s="1547" t="s">
        <v>1605</v>
      </c>
      <c r="B676" s="1570" t="s">
        <v>1900</v>
      </c>
      <c r="C676" s="1552" t="s">
        <v>180</v>
      </c>
      <c r="E676" s="1553"/>
    </row>
    <row r="677" spans="1:5" ht="18">
      <c r="A677" s="1547" t="s">
        <v>1606</v>
      </c>
      <c r="B677" s="1570" t="s">
        <v>1901</v>
      </c>
      <c r="C677" s="1552" t="s">
        <v>180</v>
      </c>
      <c r="E677" s="1553"/>
    </row>
    <row r="678" spans="1:5" ht="18">
      <c r="A678" s="1547" t="s">
        <v>1607</v>
      </c>
      <c r="B678" s="1570" t="s">
        <v>1902</v>
      </c>
      <c r="C678" s="1552" t="s">
        <v>180</v>
      </c>
      <c r="E678" s="1553"/>
    </row>
    <row r="679" spans="1:5" ht="17.5">
      <c r="A679" s="1547" t="s">
        <v>1608</v>
      </c>
      <c r="B679" s="1571" t="s">
        <v>1903</v>
      </c>
      <c r="C679" s="1552" t="s">
        <v>180</v>
      </c>
      <c r="E679" s="1553"/>
    </row>
    <row r="680" spans="1:5" ht="18.5" thickBot="1">
      <c r="A680" s="1547" t="s">
        <v>1609</v>
      </c>
      <c r="B680" s="1573" t="s">
        <v>1904</v>
      </c>
      <c r="C680" s="1552" t="s">
        <v>180</v>
      </c>
      <c r="E680" s="1553"/>
    </row>
    <row r="681" spans="1:5" ht="18">
      <c r="A681" s="1547" t="s">
        <v>1610</v>
      </c>
      <c r="B681" s="1569" t="s">
        <v>1905</v>
      </c>
      <c r="C681" s="1552" t="s">
        <v>180</v>
      </c>
      <c r="E681" s="1553"/>
    </row>
    <row r="682" spans="1:5" ht="18">
      <c r="A682" s="1547" t="s">
        <v>1611</v>
      </c>
      <c r="B682" s="1570" t="s">
        <v>1906</v>
      </c>
      <c r="C682" s="1552" t="s">
        <v>180</v>
      </c>
      <c r="E682" s="1553"/>
    </row>
    <row r="683" spans="1:5" ht="18">
      <c r="A683" s="1547" t="s">
        <v>1612</v>
      </c>
      <c r="B683" s="1570" t="s">
        <v>1907</v>
      </c>
      <c r="C683" s="1552" t="s">
        <v>180</v>
      </c>
      <c r="E683" s="1553"/>
    </row>
    <row r="684" spans="1:5" ht="18">
      <c r="A684" s="1547" t="s">
        <v>1613</v>
      </c>
      <c r="B684" s="1570" t="s">
        <v>1908</v>
      </c>
      <c r="C684" s="1552" t="s">
        <v>180</v>
      </c>
      <c r="E684" s="1553"/>
    </row>
    <row r="685" spans="1:5" ht="18" thickBot="1">
      <c r="A685" s="1547" t="s">
        <v>1614</v>
      </c>
      <c r="B685" s="1578" t="s">
        <v>1909</v>
      </c>
      <c r="C685" s="1552" t="s">
        <v>180</v>
      </c>
      <c r="E685" s="1553"/>
    </row>
    <row r="686" spans="1:5" ht="18">
      <c r="A686" s="1547" t="s">
        <v>1615</v>
      </c>
      <c r="B686" s="1569" t="s">
        <v>1910</v>
      </c>
      <c r="C686" s="1552" t="s">
        <v>180</v>
      </c>
      <c r="E686" s="1553"/>
    </row>
    <row r="687" spans="1:5" ht="18">
      <c r="A687" s="1547" t="s">
        <v>1616</v>
      </c>
      <c r="B687" s="1570" t="s">
        <v>1911</v>
      </c>
      <c r="C687" s="1552" t="s">
        <v>180</v>
      </c>
      <c r="E687" s="1553"/>
    </row>
    <row r="688" spans="1:5" ht="18">
      <c r="A688" s="1547" t="s">
        <v>1617</v>
      </c>
      <c r="B688" s="1570" t="s">
        <v>1912</v>
      </c>
      <c r="C688" s="1552" t="s">
        <v>180</v>
      </c>
      <c r="E688" s="1553"/>
    </row>
    <row r="689" spans="1:5" ht="18">
      <c r="A689" s="1547" t="s">
        <v>1618</v>
      </c>
      <c r="B689" s="1570" t="s">
        <v>1913</v>
      </c>
      <c r="C689" s="1552" t="s">
        <v>180</v>
      </c>
      <c r="E689" s="1553"/>
    </row>
    <row r="690" spans="1:5" ht="18">
      <c r="A690" s="1547" t="s">
        <v>1619</v>
      </c>
      <c r="B690" s="1570" t="s">
        <v>1914</v>
      </c>
      <c r="C690" s="1552" t="s">
        <v>180</v>
      </c>
      <c r="E690" s="1553"/>
    </row>
    <row r="691" spans="1:5" ht="18">
      <c r="A691" s="1547" t="s">
        <v>1620</v>
      </c>
      <c r="B691" s="1570" t="s">
        <v>1915</v>
      </c>
      <c r="C691" s="1552" t="s">
        <v>180</v>
      </c>
      <c r="E691" s="1553"/>
    </row>
    <row r="692" spans="1:5" ht="18">
      <c r="A692" s="1547" t="s">
        <v>1621</v>
      </c>
      <c r="B692" s="1570" t="s">
        <v>1916</v>
      </c>
      <c r="C692" s="1552" t="s">
        <v>180</v>
      </c>
      <c r="E692" s="1553"/>
    </row>
    <row r="693" spans="1:5" ht="18">
      <c r="A693" s="1547" t="s">
        <v>1622</v>
      </c>
      <c r="B693" s="1570" t="s">
        <v>1917</v>
      </c>
      <c r="C693" s="1552" t="s">
        <v>180</v>
      </c>
      <c r="E693" s="1553"/>
    </row>
    <row r="694" spans="1:5" ht="18">
      <c r="A694" s="1547" t="s">
        <v>1623</v>
      </c>
      <c r="B694" s="1570" t="s">
        <v>1918</v>
      </c>
      <c r="C694" s="1552" t="s">
        <v>180</v>
      </c>
      <c r="E694" s="1553"/>
    </row>
    <row r="695" spans="1:5" ht="18">
      <c r="A695" s="1547" t="s">
        <v>1624</v>
      </c>
      <c r="B695" s="1570" t="s">
        <v>1919</v>
      </c>
      <c r="C695" s="1552" t="s">
        <v>180</v>
      </c>
      <c r="E695" s="1553"/>
    </row>
    <row r="696" spans="1:5" ht="18" thickBot="1">
      <c r="A696" s="1547" t="s">
        <v>1625</v>
      </c>
      <c r="B696" s="1578" t="s">
        <v>1920</v>
      </c>
      <c r="C696" s="1552" t="s">
        <v>180</v>
      </c>
      <c r="E696" s="1553"/>
    </row>
    <row r="697" spans="1:5" ht="18">
      <c r="A697" s="1547" t="s">
        <v>1626</v>
      </c>
      <c r="B697" s="1569" t="s">
        <v>1921</v>
      </c>
      <c r="C697" s="1552" t="s">
        <v>180</v>
      </c>
      <c r="E697" s="1553"/>
    </row>
    <row r="698" spans="1:5" ht="18">
      <c r="A698" s="1547" t="s">
        <v>1627</v>
      </c>
      <c r="B698" s="1570" t="s">
        <v>1922</v>
      </c>
      <c r="C698" s="1552" t="s">
        <v>180</v>
      </c>
      <c r="E698" s="1553"/>
    </row>
    <row r="699" spans="1:5" ht="18">
      <c r="A699" s="1547" t="s">
        <v>1628</v>
      </c>
      <c r="B699" s="1570" t="s">
        <v>1923</v>
      </c>
      <c r="C699" s="1552" t="s">
        <v>180</v>
      </c>
      <c r="E699" s="1553"/>
    </row>
    <row r="700" spans="1:5" ht="18">
      <c r="A700" s="1547" t="s">
        <v>1629</v>
      </c>
      <c r="B700" s="1570" t="s">
        <v>1924</v>
      </c>
      <c r="C700" s="1552" t="s">
        <v>180</v>
      </c>
      <c r="E700" s="1553"/>
    </row>
    <row r="701" spans="1:5" ht="18">
      <c r="A701" s="1547" t="s">
        <v>1630</v>
      </c>
      <c r="B701" s="1570" t="s">
        <v>1925</v>
      </c>
      <c r="C701" s="1552" t="s">
        <v>180</v>
      </c>
      <c r="E701" s="1553"/>
    </row>
    <row r="702" spans="1:5" ht="18">
      <c r="A702" s="1547" t="s">
        <v>1631</v>
      </c>
      <c r="B702" s="1570" t="s">
        <v>1926</v>
      </c>
      <c r="C702" s="1552" t="s">
        <v>180</v>
      </c>
      <c r="E702" s="1553"/>
    </row>
    <row r="703" spans="1:5" ht="18">
      <c r="A703" s="1547" t="s">
        <v>1632</v>
      </c>
      <c r="B703" s="1570" t="s">
        <v>1927</v>
      </c>
      <c r="C703" s="1552" t="s">
        <v>180</v>
      </c>
      <c r="E703" s="1553"/>
    </row>
    <row r="704" spans="1:5" ht="18">
      <c r="A704" s="1547" t="s">
        <v>1633</v>
      </c>
      <c r="B704" s="1570" t="s">
        <v>1928</v>
      </c>
      <c r="C704" s="1552" t="s">
        <v>180</v>
      </c>
      <c r="E704" s="1553"/>
    </row>
    <row r="705" spans="1:5" ht="18">
      <c r="A705" s="1547" t="s">
        <v>1634</v>
      </c>
      <c r="B705" s="1570" t="s">
        <v>1929</v>
      </c>
      <c r="C705" s="1552" t="s">
        <v>180</v>
      </c>
      <c r="E705" s="1553"/>
    </row>
    <row r="706" spans="1:5" ht="18" thickBot="1">
      <c r="A706" s="1547" t="s">
        <v>1635</v>
      </c>
      <c r="B706" s="1578" t="s">
        <v>1930</v>
      </c>
      <c r="C706" s="1552" t="s">
        <v>180</v>
      </c>
      <c r="E706" s="1553"/>
    </row>
    <row r="707" spans="1:5" ht="18">
      <c r="A707" s="1547" t="s">
        <v>1636</v>
      </c>
      <c r="B707" s="1569" t="s">
        <v>1931</v>
      </c>
      <c r="C707" s="1552" t="s">
        <v>180</v>
      </c>
      <c r="E707" s="1553"/>
    </row>
    <row r="708" spans="1:5" ht="18">
      <c r="A708" s="1547" t="s">
        <v>1637</v>
      </c>
      <c r="B708" s="1570" t="s">
        <v>1932</v>
      </c>
      <c r="C708" s="1552" t="s">
        <v>180</v>
      </c>
      <c r="E708" s="1553"/>
    </row>
    <row r="709" spans="1:5" ht="18">
      <c r="A709" s="1547" t="s">
        <v>1638</v>
      </c>
      <c r="B709" s="1570" t="s">
        <v>1933</v>
      </c>
      <c r="C709" s="1552" t="s">
        <v>180</v>
      </c>
      <c r="E709" s="1553"/>
    </row>
    <row r="710" spans="1:5" ht="18">
      <c r="A710" s="1547" t="s">
        <v>1639</v>
      </c>
      <c r="B710" s="1570" t="s">
        <v>1934</v>
      </c>
      <c r="C710" s="1552" t="s">
        <v>180</v>
      </c>
      <c r="E710" s="1553"/>
    </row>
    <row r="711" spans="1:5" ht="18" thickBot="1">
      <c r="A711" s="1547" t="s">
        <v>1640</v>
      </c>
      <c r="B711" s="1578" t="s">
        <v>1935</v>
      </c>
      <c r="C711" s="1552" t="s">
        <v>180</v>
      </c>
      <c r="E711" s="1553"/>
    </row>
    <row r="712" spans="1:5" ht="17.5">
      <c r="A712" s="1579"/>
      <c r="B712" s="1580"/>
      <c r="C712" s="1552"/>
      <c r="E712" s="1553"/>
    </row>
    <row r="713" spans="1:5">
      <c r="A713" s="1581" t="s">
        <v>791</v>
      </c>
      <c r="B713" s="1582" t="s">
        <v>790</v>
      </c>
      <c r="C713" s="1583" t="s">
        <v>791</v>
      </c>
    </row>
    <row r="714" spans="1:5">
      <c r="A714" s="1584"/>
      <c r="B714" s="1585">
        <v>43861</v>
      </c>
      <c r="C714" s="1584" t="s">
        <v>1641</v>
      </c>
    </row>
    <row r="715" spans="1:5">
      <c r="A715" s="1584"/>
      <c r="B715" s="1585">
        <v>43890</v>
      </c>
      <c r="C715" s="1584" t="s">
        <v>1642</v>
      </c>
    </row>
    <row r="716" spans="1:5">
      <c r="A716" s="1584"/>
      <c r="B716" s="1585">
        <v>43921</v>
      </c>
      <c r="C716" s="1584" t="s">
        <v>1643</v>
      </c>
    </row>
    <row r="717" spans="1:5">
      <c r="A717" s="1584"/>
      <c r="B717" s="1585">
        <v>43951</v>
      </c>
      <c r="C717" s="1584" t="s">
        <v>1644</v>
      </c>
    </row>
    <row r="718" spans="1:5">
      <c r="A718" s="1584"/>
      <c r="B718" s="1585">
        <v>43982</v>
      </c>
      <c r="C718" s="1584" t="s">
        <v>1645</v>
      </c>
    </row>
    <row r="719" spans="1:5">
      <c r="A719" s="1584"/>
      <c r="B719" s="1585">
        <v>44012</v>
      </c>
      <c r="C719" s="1584" t="s">
        <v>1646</v>
      </c>
    </row>
    <row r="720" spans="1:5">
      <c r="A720" s="1584"/>
      <c r="B720" s="1585">
        <v>44043</v>
      </c>
      <c r="C720" s="1584" t="s">
        <v>1647</v>
      </c>
    </row>
    <row r="721" spans="1:3">
      <c r="A721" s="1584"/>
      <c r="B721" s="1585">
        <v>44074</v>
      </c>
      <c r="C721" s="1584" t="s">
        <v>1648</v>
      </c>
    </row>
    <row r="722" spans="1:3">
      <c r="A722" s="1584"/>
      <c r="B722" s="1585">
        <v>44104</v>
      </c>
      <c r="C722" s="1584" t="s">
        <v>1649</v>
      </c>
    </row>
    <row r="723" spans="1:3">
      <c r="A723" s="1584"/>
      <c r="B723" s="1585">
        <v>44135</v>
      </c>
      <c r="C723" s="1584" t="s">
        <v>1650</v>
      </c>
    </row>
    <row r="724" spans="1:3">
      <c r="A724" s="1584"/>
      <c r="B724" s="1585">
        <v>44165</v>
      </c>
      <c r="C724" s="1584" t="s">
        <v>1651</v>
      </c>
    </row>
    <row r="725" spans="1:3">
      <c r="A725" s="1584"/>
      <c r="B725" s="1585">
        <v>44196</v>
      </c>
      <c r="C725" s="1584" t="s">
        <v>1652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V263"/>
  <sheetViews>
    <sheetView topLeftCell="W1" zoomScale="75" zoomScaleNormal="75" workbookViewId="0">
      <selection activeCell="I12" sqref="I12:U149"/>
    </sheetView>
  </sheetViews>
  <sheetFormatPr defaultColWidth="9.08984375" defaultRowHeight="13"/>
  <cols>
    <col min="1" max="1" width="10.36328125" style="61" hidden="1" customWidth="1"/>
    <col min="2" max="2" width="9.6328125" style="61" hidden="1" customWidth="1"/>
    <col min="3" max="3" width="18.08984375" style="61" hidden="1" customWidth="1"/>
    <col min="4" max="4" width="11.54296875" style="61" hidden="1" customWidth="1"/>
    <col min="5" max="5" width="13.90625" style="61" hidden="1" customWidth="1"/>
    <col min="6" max="6" width="15.54296875" style="61" hidden="1" customWidth="1"/>
    <col min="7" max="7" width="12.08984375" style="61" hidden="1" customWidth="1"/>
    <col min="8" max="8" width="12.6328125" style="61" hidden="1" customWidth="1"/>
    <col min="9" max="9" width="7.08984375" style="62" hidden="1" customWidth="1"/>
    <col min="10" max="10" width="13.36328125" style="62" hidden="1" customWidth="1"/>
    <col min="11" max="11" width="90.453125" style="63" hidden="1" customWidth="1"/>
    <col min="12" max="12" width="16.90625" style="64" hidden="1" customWidth="1"/>
    <col min="13" max="13" width="23.08984375" style="64" hidden="1" customWidth="1"/>
    <col min="14" max="18" width="15" style="64" hidden="1" customWidth="1"/>
    <col min="19" max="19" width="15" style="75" hidden="1" customWidth="1"/>
    <col min="20" max="20" width="2.36328125" style="65" hidden="1" customWidth="1"/>
    <col min="21" max="21" width="1" style="65" hidden="1" customWidth="1"/>
    <col min="22" max="22" width="9.08984375" style="65" hidden="1" customWidth="1"/>
    <col min="23" max="23" width="9.08984375" style="65" customWidth="1"/>
    <col min="24" max="16384" width="9.08984375" style="65"/>
  </cols>
  <sheetData>
    <row r="1" spans="1:21">
      <c r="A1" s="61" t="s">
        <v>704</v>
      </c>
      <c r="B1" s="61">
        <v>137</v>
      </c>
      <c r="I1" s="61"/>
    </row>
    <row r="2" spans="1:21">
      <c r="A2" s="61" t="s">
        <v>705</v>
      </c>
      <c r="B2" s="61" t="s">
        <v>2078</v>
      </c>
      <c r="I2" s="61"/>
    </row>
    <row r="3" spans="1:21">
      <c r="A3" s="61" t="s">
        <v>706</v>
      </c>
      <c r="B3" s="61" t="s">
        <v>2076</v>
      </c>
      <c r="I3" s="61"/>
    </row>
    <row r="4" spans="1:21" ht="15">
      <c r="A4" s="61" t="s">
        <v>707</v>
      </c>
      <c r="B4" s="61" t="s">
        <v>2003</v>
      </c>
      <c r="C4" s="66"/>
      <c r="I4" s="61"/>
    </row>
    <row r="5" spans="1:21" ht="31.5" customHeight="1">
      <c r="A5" s="61" t="s">
        <v>708</v>
      </c>
      <c r="B5" s="78"/>
      <c r="C5" s="78"/>
    </row>
    <row r="6" spans="1:21">
      <c r="A6" s="67"/>
      <c r="B6" s="68"/>
    </row>
    <row r="8" spans="1:21">
      <c r="B8" s="61" t="s">
        <v>2077</v>
      </c>
      <c r="I8" s="61"/>
    </row>
    <row r="9" spans="1:21">
      <c r="I9" s="61"/>
    </row>
    <row r="10" spans="1:21">
      <c r="I10" s="61"/>
    </row>
    <row r="11" spans="1:21" ht="18">
      <c r="A11" s="61" t="s">
        <v>788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5">
      <c r="A15" s="61">
        <v>4</v>
      </c>
      <c r="I15" s="228"/>
      <c r="J15" s="391"/>
      <c r="K15" s="400"/>
      <c r="L15" s="406" t="s">
        <v>463</v>
      </c>
      <c r="M15" s="406" t="s">
        <v>832</v>
      </c>
      <c r="N15" s="237"/>
      <c r="O15" s="1362" t="s">
        <v>1248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65">
        <f>$B$9</f>
        <v>0</v>
      </c>
      <c r="J16" s="1766"/>
      <c r="K16" s="176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35">
        <f>$B$12</f>
        <v>0</v>
      </c>
      <c r="J19" s="1836"/>
      <c r="K19" s="1837"/>
      <c r="L19" s="410" t="s">
        <v>887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7.5">
      <c r="A21" s="61">
        <v>10</v>
      </c>
      <c r="I21" s="236"/>
      <c r="J21" s="237"/>
      <c r="K21" s="124" t="s">
        <v>888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709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710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 t="str">
        <f>(IF($E145&lt;&gt;0,$M$2,IF($L145&lt;&gt;0,$M$2,"")))</f>
        <v/>
      </c>
      <c r="U24" s="8"/>
    </row>
    <row r="25" spans="1:21" ht="18">
      <c r="A25" s="61">
        <v>14</v>
      </c>
      <c r="I25" s="258"/>
      <c r="J25" s="259"/>
      <c r="K25" s="260" t="s">
        <v>740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5">
      <c r="A26" s="61">
        <v>15</v>
      </c>
      <c r="I26" s="1451"/>
      <c r="J26" s="1664">
        <f>VLOOKUP(K26,OP_LIST2,2,FALSE)</f>
        <v>0</v>
      </c>
      <c r="K26" s="1452" t="s">
        <v>637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5">
      <c r="A27" s="61">
        <v>16</v>
      </c>
      <c r="I27" s="1454"/>
      <c r="J27" s="1459">
        <f>VLOOKUP(K28,EBK_DEIN2,2,FALSE)</f>
        <v>0</v>
      </c>
      <c r="K27" s="1458" t="s">
        <v>789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5">
      <c r="A29" s="61">
        <v>18</v>
      </c>
      <c r="I29" s="1456"/>
      <c r="J29" s="1453"/>
      <c r="K29" s="1457" t="s">
        <v>711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63" t="s">
        <v>741</v>
      </c>
      <c r="K30" s="1764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742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743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88" t="s">
        <v>744</v>
      </c>
      <c r="K33" s="1789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5">
      <c r="A34" s="61">
        <v>23</v>
      </c>
      <c r="I34" s="291"/>
      <c r="J34" s="279">
        <v>201</v>
      </c>
      <c r="K34" s="280" t="s">
        <v>745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5">
      <c r="A35" s="61">
        <v>24</v>
      </c>
      <c r="I35" s="292"/>
      <c r="J35" s="293">
        <v>202</v>
      </c>
      <c r="K35" s="294" t="s">
        <v>746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15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5">
      <c r="A39" s="61">
        <v>28</v>
      </c>
      <c r="I39" s="272">
        <v>500</v>
      </c>
      <c r="J39" s="1790" t="s">
        <v>193</v>
      </c>
      <c r="K39" s="1791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5">
      <c r="A40" s="61">
        <v>29</v>
      </c>
      <c r="I40" s="291"/>
      <c r="J40" s="302">
        <v>551</v>
      </c>
      <c r="K40" s="303" t="s">
        <v>194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906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868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870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6" t="s">
        <v>198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5">
      <c r="A48" s="61">
        <v>35</v>
      </c>
      <c r="I48" s="272">
        <v>1000</v>
      </c>
      <c r="J48" s="1788" t="s">
        <v>199</v>
      </c>
      <c r="K48" s="1789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5">
      <c r="A59" s="61">
        <v>46</v>
      </c>
      <c r="E59" s="72"/>
      <c r="I59" s="292"/>
      <c r="J59" s="324">
        <v>1053</v>
      </c>
      <c r="K59" s="325" t="s">
        <v>871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5">
      <c r="A61" s="61">
        <v>48</v>
      </c>
      <c r="E61" s="72"/>
      <c r="I61" s="292"/>
      <c r="J61" s="324">
        <v>1063</v>
      </c>
      <c r="K61" s="332" t="s">
        <v>798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5">
      <c r="A63" s="61">
        <v>50</v>
      </c>
      <c r="E63" s="72"/>
      <c r="I63" s="278"/>
      <c r="J63" s="318">
        <v>1091</v>
      </c>
      <c r="K63" s="331" t="s">
        <v>907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5">
      <c r="A66" s="61">
        <v>53</v>
      </c>
      <c r="E66" s="72"/>
      <c r="I66" s="272">
        <v>1900</v>
      </c>
      <c r="J66" s="1775" t="s">
        <v>271</v>
      </c>
      <c r="K66" s="177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908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5">
      <c r="A68" s="61">
        <v>55</v>
      </c>
      <c r="E68" s="72"/>
      <c r="I68" s="341"/>
      <c r="J68" s="293">
        <v>1981</v>
      </c>
      <c r="K68" s="342" t="s">
        <v>909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5">
      <c r="A69" s="61">
        <v>56</v>
      </c>
      <c r="E69" s="72"/>
      <c r="I69" s="292"/>
      <c r="J69" s="285">
        <v>1991</v>
      </c>
      <c r="K69" s="343" t="s">
        <v>910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5">
      <c r="A70" s="61">
        <v>57</v>
      </c>
      <c r="E70" s="72"/>
      <c r="I70" s="272">
        <v>2100</v>
      </c>
      <c r="J70" s="1775" t="s">
        <v>719</v>
      </c>
      <c r="K70" s="177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5">
      <c r="A76" s="61">
        <v>63</v>
      </c>
      <c r="I76" s="272">
        <v>2200</v>
      </c>
      <c r="J76" s="1775" t="s">
        <v>218</v>
      </c>
      <c r="K76" s="177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5">
      <c r="A77" s="61">
        <v>64</v>
      </c>
      <c r="I77" s="292"/>
      <c r="J77" s="279">
        <v>2221</v>
      </c>
      <c r="K77" s="280" t="s">
        <v>305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5">
      <c r="A79" s="61">
        <v>66</v>
      </c>
      <c r="I79" s="272">
        <v>2500</v>
      </c>
      <c r="J79" s="1775" t="s">
        <v>220</v>
      </c>
      <c r="K79" s="177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79" t="s">
        <v>221</v>
      </c>
      <c r="K80" s="178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79" t="s">
        <v>222</v>
      </c>
      <c r="K81" s="178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79" t="s">
        <v>1657</v>
      </c>
      <c r="K82" s="178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75" t="s">
        <v>223</v>
      </c>
      <c r="K83" s="177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1952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5">
      <c r="A89" s="61">
        <v>75</v>
      </c>
      <c r="I89" s="292"/>
      <c r="J89" s="318">
        <v>2990</v>
      </c>
      <c r="K89" s="356" t="s">
        <v>1971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2002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5">
      <c r="A93" s="61">
        <v>78</v>
      </c>
      <c r="I93" s="291"/>
      <c r="J93" s="279">
        <v>3301</v>
      </c>
      <c r="K93" s="359" t="s">
        <v>230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5">
      <c r="A94" s="61">
        <v>79</v>
      </c>
      <c r="I94" s="291"/>
      <c r="J94" s="293">
        <v>3302</v>
      </c>
      <c r="K94" s="360" t="s">
        <v>712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">
      <c r="A97" s="61">
        <v>83</v>
      </c>
      <c r="I97" s="291"/>
      <c r="J97" s="285">
        <v>3306</v>
      </c>
      <c r="K97" s="361" t="s">
        <v>1654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5">
      <c r="A98" s="61">
        <v>84</v>
      </c>
      <c r="I98" s="272">
        <v>3900</v>
      </c>
      <c r="J98" s="1775" t="s">
        <v>233</v>
      </c>
      <c r="K98" s="177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5">
      <c r="A99" s="61">
        <v>85</v>
      </c>
      <c r="I99" s="272">
        <v>4000</v>
      </c>
      <c r="J99" s="1775" t="s">
        <v>234</v>
      </c>
      <c r="K99" s="177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5">
      <c r="A100" s="61">
        <v>86</v>
      </c>
      <c r="I100" s="272">
        <v>4100</v>
      </c>
      <c r="J100" s="1775" t="s">
        <v>235</v>
      </c>
      <c r="K100" s="177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5">
      <c r="A101" s="61">
        <v>87</v>
      </c>
      <c r="I101" s="272">
        <v>4200</v>
      </c>
      <c r="J101" s="1775" t="s">
        <v>236</v>
      </c>
      <c r="K101" s="177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5">
      <c r="A102" s="61">
        <v>88</v>
      </c>
      <c r="I102" s="362"/>
      <c r="J102" s="279">
        <v>4201</v>
      </c>
      <c r="K102" s="280" t="s">
        <v>237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5">
      <c r="A108" s="61">
        <v>94</v>
      </c>
      <c r="I108" s="272">
        <v>4300</v>
      </c>
      <c r="J108" s="1775" t="s">
        <v>1658</v>
      </c>
      <c r="K108" s="177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5">
      <c r="A109" s="61">
        <v>95</v>
      </c>
      <c r="I109" s="362"/>
      <c r="J109" s="279">
        <v>4301</v>
      </c>
      <c r="K109" s="311" t="s">
        <v>243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5">
      <c r="A112" s="61">
        <v>98</v>
      </c>
      <c r="I112" s="272">
        <v>4400</v>
      </c>
      <c r="J112" s="1775" t="s">
        <v>1655</v>
      </c>
      <c r="K112" s="177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5">
      <c r="A113" s="61">
        <v>99</v>
      </c>
      <c r="I113" s="272">
        <v>4500</v>
      </c>
      <c r="J113" s="1775" t="s">
        <v>1656</v>
      </c>
      <c r="K113" s="177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79" t="s">
        <v>246</v>
      </c>
      <c r="K114" s="178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75" t="s">
        <v>272</v>
      </c>
      <c r="K115" s="177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5">
      <c r="A118" s="61">
        <v>104</v>
      </c>
      <c r="I118" s="365">
        <v>5100</v>
      </c>
      <c r="J118" s="1777" t="s">
        <v>247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5">
      <c r="A119" s="61">
        <v>105</v>
      </c>
      <c r="I119" s="365">
        <v>5200</v>
      </c>
      <c r="J119" s="1777" t="s">
        <v>248</v>
      </c>
      <c r="K119" s="1778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5">
      <c r="A120" s="61">
        <v>106</v>
      </c>
      <c r="I120" s="366"/>
      <c r="J120" s="367">
        <v>5201</v>
      </c>
      <c r="K120" s="368" t="s">
        <v>249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5">
      <c r="A127" s="61">
        <v>113</v>
      </c>
      <c r="I127" s="365">
        <v>5300</v>
      </c>
      <c r="J127" s="1777" t="s">
        <v>622</v>
      </c>
      <c r="K127" s="1778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5">
      <c r="A130" s="61">
        <v>116</v>
      </c>
      <c r="I130" s="365">
        <v>5400</v>
      </c>
      <c r="J130" s="1777" t="s">
        <v>682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5">
      <c r="A131" s="61">
        <v>117</v>
      </c>
      <c r="I131" s="272">
        <v>5500</v>
      </c>
      <c r="J131" s="1775" t="s">
        <v>683</v>
      </c>
      <c r="K131" s="177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5">
      <c r="A132" s="61">
        <v>118</v>
      </c>
      <c r="I132" s="362"/>
      <c r="J132" s="279">
        <v>5501</v>
      </c>
      <c r="K132" s="311" t="s">
        <v>684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5">
      <c r="A133" s="61">
        <v>119</v>
      </c>
      <c r="I133" s="362"/>
      <c r="J133" s="293">
        <v>5502</v>
      </c>
      <c r="K133" s="294" t="s">
        <v>685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5">
      <c r="A134" s="61">
        <v>120</v>
      </c>
      <c r="I134" s="362"/>
      <c r="J134" s="293">
        <v>5503</v>
      </c>
      <c r="K134" s="363" t="s">
        <v>686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5">
      <c r="A135" s="61">
        <v>121</v>
      </c>
      <c r="I135" s="362"/>
      <c r="J135" s="285">
        <v>5504</v>
      </c>
      <c r="K135" s="339" t="s">
        <v>687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800" t="s">
        <v>911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688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689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5">
      <c r="A139" s="61">
        <v>125</v>
      </c>
      <c r="I139" s="292"/>
      <c r="J139" s="375">
        <v>4071</v>
      </c>
      <c r="K139" s="376" t="s">
        <v>690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5">
      <c r="A140" s="61">
        <v>126</v>
      </c>
      <c r="I140" s="582"/>
      <c r="J140" s="1802" t="s">
        <v>691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5">
      <c r="A141" s="61">
        <v>127</v>
      </c>
      <c r="I141" s="381">
        <v>98</v>
      </c>
      <c r="J141" s="1802" t="s">
        <v>691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" thickBot="1">
      <c r="A145" s="61">
        <v>131</v>
      </c>
      <c r="I145" s="1464"/>
      <c r="J145" s="393" t="s">
        <v>738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</sheetData>
  <sheetProtection algorithmName="SHA-512" hashValue="I7VBwLTf2wQpCeBAknKbZCgougCj0FZPFiu1h8DQmooeaVGsN6mY5+LC7rfJ16+mDs2N1q5YtUIWiBAu0lloyw==" saltValue="c16uwVbstXw9d+2DGlsDpw==" spinCount="10000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J100:K10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5" priority="25" stopIfTrue="1" operator="equal">
      <formula>0</formula>
    </cfRule>
  </conditionalFormatting>
  <conditionalFormatting sqref="L21">
    <cfRule type="cellIs" dxfId="14" priority="20" stopIfTrue="1" operator="equal">
      <formula>98</formula>
    </cfRule>
    <cfRule type="cellIs" dxfId="13" priority="21" stopIfTrue="1" operator="equal">
      <formula>96</formula>
    </cfRule>
    <cfRule type="cellIs" dxfId="12" priority="22" stopIfTrue="1" operator="equal">
      <formula>42</formula>
    </cfRule>
    <cfRule type="cellIs" dxfId="11" priority="23" stopIfTrue="1" operator="equal">
      <formula>97</formula>
    </cfRule>
    <cfRule type="cellIs" dxfId="10" priority="24" stopIfTrue="1" operator="equal">
      <formula>33</formula>
    </cfRule>
  </conditionalFormatting>
  <conditionalFormatting sqref="M21">
    <cfRule type="cellIs" dxfId="9" priority="15" stopIfTrue="1" operator="equal">
      <formula>"ЧУЖДИ СРЕДСТВА"</formula>
    </cfRule>
    <cfRule type="cellIs" dxfId="8" priority="16" stopIfTrue="1" operator="equal">
      <formula>"СЕС - ДМП"</formula>
    </cfRule>
    <cfRule type="cellIs" dxfId="7" priority="17" stopIfTrue="1" operator="equal">
      <formula>"СЕС - РА"</formula>
    </cfRule>
    <cfRule type="cellIs" dxfId="6" priority="18" stopIfTrue="1" operator="equal">
      <formula>"СЕС - ДЕС"</formula>
    </cfRule>
    <cfRule type="cellIs" dxfId="5" priority="19" stopIfTrue="1" operator="equal">
      <formula>"СЕС - КСФ"</formula>
    </cfRule>
  </conditionalFormatting>
  <conditionalFormatting sqref="K28">
    <cfRule type="cellIs" dxfId="4" priority="8" stopIfTrue="1" operator="notEqual">
      <formula>"ИЗБЕРЕТЕ ДЕЙНОСТ"</formula>
    </cfRule>
  </conditionalFormatting>
  <conditionalFormatting sqref="K145">
    <cfRule type="cellIs" dxfId="3" priority="6" stopIfTrue="1" operator="equal">
      <formula>0</formula>
    </cfRule>
  </conditionalFormatting>
  <conditionalFormatting sqref="J28">
    <cfRule type="cellIs" dxfId="2" priority="5" stopIfTrue="1" operator="notEqual">
      <formula>0</formula>
    </cfRule>
  </conditionalFormatting>
  <conditionalFormatting sqref="K26">
    <cfRule type="cellIs" dxfId="1" priority="2" stopIfTrue="1" operator="notEqual">
      <formula>"ИЗБЕРЕТЕ ДЕЙНОСТ"</formula>
    </cfRule>
  </conditionalFormatting>
  <conditionalFormatting sqref="J26">
    <cfRule type="cellIs" dxfId="0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 xr:uid="{00000000-0002-0000-0400-000000000000}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 xr:uid="{00000000-0002-0000-0400-000001000000}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 xr:uid="{00000000-0002-0000-0400-000002000000}">
      <formula1>0</formula1>
    </dataValidation>
    <dataValidation allowBlank="1" showInputMessage="1" showErrorMessage="1" sqref="L30:L145" xr:uid="{00000000-0002-0000-0400-000003000000}"/>
    <dataValidation type="list" allowBlank="1" showInputMessage="1" showErrorMessage="1" prompt="Използва се само  за финансово-правна форма СЕС-КСФ (код 98)_x000a_" sqref="K26" xr:uid="{00000000-0002-0000-0400-000004000000}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10</vt:i4>
      </vt:variant>
    </vt:vector>
  </HeadingPairs>
  <TitlesOfParts>
    <vt:vector size="15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  <vt:lpstr>OTCHET!Област_печат</vt:lpstr>
      <vt:lpstr>'OTCHET-agregirani pokazateli'!Област_печат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Нарцис</cp:lastModifiedBy>
  <cp:lastPrinted>2020-07-02T15:28:07Z</cp:lastPrinted>
  <dcterms:created xsi:type="dcterms:W3CDTF">1997-12-10T11:54:07Z</dcterms:created>
  <dcterms:modified xsi:type="dcterms:W3CDTF">2020-07-02T15:31:17Z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